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DEKAN ZA POSL. ODNOSE\REBALANS_I_PLAN_NABAVE 2021_2022 pogledatiiii\Plan_nabave_2022_Rebalans_plana_nabave_2021_urudzbirano\"/>
    </mc:Choice>
  </mc:AlternateContent>
  <bookViews>
    <workbookView xWindow="0" yWindow="0" windowWidth="30720" windowHeight="12210"/>
  </bookViews>
  <sheets>
    <sheet name="Sheet1" sheetId="1" r:id="rId1"/>
  </sheets>
  <definedNames>
    <definedName name="_xlnm.Print_Area" localSheetId="0">Sheet1!$A$1:$M$76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H71" i="1"/>
  <c r="I71" i="1" s="1"/>
  <c r="H64" i="1" l="1"/>
  <c r="H60" i="1"/>
  <c r="E60" i="1"/>
  <c r="H57" i="1"/>
  <c r="G57" i="1"/>
  <c r="H53" i="1"/>
  <c r="E53" i="1"/>
  <c r="H47" i="1"/>
  <c r="E47" i="1"/>
  <c r="H42" i="1"/>
  <c r="E42" i="1"/>
  <c r="I40" i="1"/>
  <c r="H39" i="1"/>
  <c r="E39" i="1"/>
  <c r="E34" i="1"/>
  <c r="H34" i="1"/>
  <c r="H26" i="1"/>
  <c r="H21" i="1"/>
  <c r="E21" i="1"/>
  <c r="H12" i="1"/>
  <c r="E12" i="1"/>
  <c r="I52" i="1"/>
  <c r="I58" i="1"/>
  <c r="I57" i="1" s="1"/>
  <c r="I59" i="1"/>
  <c r="F69" i="1" l="1"/>
  <c r="G69" i="1"/>
  <c r="H69" i="1"/>
  <c r="F67" i="1"/>
  <c r="G67" i="1"/>
  <c r="H67" i="1"/>
  <c r="H73" i="1" s="1"/>
  <c r="F64" i="1"/>
  <c r="G64" i="1"/>
  <c r="E64" i="1"/>
  <c r="F60" i="1"/>
  <c r="G60" i="1"/>
  <c r="F57" i="1"/>
  <c r="F53" i="1"/>
  <c r="G53" i="1"/>
  <c r="F47" i="1"/>
  <c r="G47" i="1"/>
  <c r="F45" i="1"/>
  <c r="G45" i="1"/>
  <c r="H45" i="1"/>
  <c r="F42" i="1"/>
  <c r="G42" i="1"/>
  <c r="F39" i="1"/>
  <c r="G39" i="1"/>
  <c r="F34" i="1"/>
  <c r="G34" i="1"/>
  <c r="F32" i="1"/>
  <c r="G32" i="1"/>
  <c r="H32" i="1"/>
  <c r="F29" i="1"/>
  <c r="G29" i="1"/>
  <c r="H29" i="1"/>
  <c r="F26" i="1"/>
  <c r="G26" i="1"/>
  <c r="F21" i="1"/>
  <c r="G21" i="1"/>
  <c r="F19" i="1"/>
  <c r="G19" i="1"/>
  <c r="H19" i="1"/>
  <c r="F12" i="1"/>
  <c r="G12" i="1"/>
  <c r="F73" i="1" l="1"/>
  <c r="G73" i="1"/>
  <c r="I63" i="1"/>
  <c r="E57" i="1"/>
  <c r="I68" i="1"/>
  <c r="I67" i="1" s="1"/>
  <c r="I70" i="1"/>
  <c r="I69" i="1" s="1"/>
  <c r="I48" i="1"/>
  <c r="I49" i="1"/>
  <c r="I50" i="1"/>
  <c r="I51" i="1"/>
  <c r="I54" i="1"/>
  <c r="I55" i="1"/>
  <c r="I56" i="1"/>
  <c r="I61" i="1"/>
  <c r="I62" i="1"/>
  <c r="I65" i="1"/>
  <c r="I66" i="1"/>
  <c r="I43" i="1"/>
  <c r="I44" i="1"/>
  <c r="I46" i="1"/>
  <c r="I45" i="1" s="1"/>
  <c r="I41" i="1"/>
  <c r="I39" i="1" s="1"/>
  <c r="I47" i="1" l="1"/>
  <c r="I42" i="1"/>
  <c r="I53" i="1"/>
  <c r="I64" i="1"/>
  <c r="I60" i="1"/>
  <c r="I35" i="1"/>
  <c r="I36" i="1"/>
  <c r="I37" i="1"/>
  <c r="I38" i="1"/>
  <c r="I31" i="1"/>
  <c r="I33" i="1"/>
  <c r="I32" i="1" s="1"/>
  <c r="I30" i="1"/>
  <c r="I27" i="1"/>
  <c r="I28" i="1"/>
  <c r="I22" i="1"/>
  <c r="I23" i="1"/>
  <c r="I24" i="1"/>
  <c r="I25" i="1"/>
  <c r="I20" i="1"/>
  <c r="I19" i="1" s="1"/>
  <c r="I34" i="1" l="1"/>
  <c r="I21" i="1"/>
  <c r="I26" i="1"/>
  <c r="I29" i="1"/>
  <c r="I14" i="1"/>
  <c r="I15" i="1"/>
  <c r="I16" i="1"/>
  <c r="I17" i="1"/>
  <c r="I18" i="1"/>
  <c r="I13" i="1"/>
  <c r="I12" i="1" l="1"/>
  <c r="I73" i="1" s="1"/>
  <c r="E45" i="1"/>
  <c r="E67" i="1"/>
  <c r="E69" i="1"/>
  <c r="E29" i="1" l="1"/>
  <c r="E26" i="1" l="1"/>
  <c r="E19" i="1" l="1"/>
  <c r="E32" i="1" l="1"/>
  <c r="E73" i="1" s="1"/>
</calcChain>
</file>

<file path=xl/sharedStrings.xml><?xml version="1.0" encoding="utf-8"?>
<sst xmlns="http://schemas.openxmlformats.org/spreadsheetml/2006/main" count="272" uniqueCount="193">
  <si>
    <t>SVEUČILIŠTE U RIJECI</t>
  </si>
  <si>
    <t>Radmile Matejčić 3, RIJEKA</t>
  </si>
  <si>
    <t>OPIS I KRATAK PREDMET NABAVE</t>
  </si>
  <si>
    <t>Evidencijski broj nabave</t>
  </si>
  <si>
    <t>Vrsta postupka javne nabave</t>
  </si>
  <si>
    <t>Sklapa li se ugovor o javnoj nabavi ili okvirni sporazum</t>
  </si>
  <si>
    <t>Planirani početak postupka</t>
  </si>
  <si>
    <t>Konto</t>
  </si>
  <si>
    <t>1.</t>
  </si>
  <si>
    <t>Uredski materijal i ostali materijalni rashodi</t>
  </si>
  <si>
    <t>Toneri i tinte</t>
  </si>
  <si>
    <t>Fotokopirni papir</t>
  </si>
  <si>
    <t xml:space="preserve">Uredski materijal </t>
  </si>
  <si>
    <t>Stručne i znanstvene publikacije, časopisi</t>
  </si>
  <si>
    <t>Materijal za čišćenje</t>
  </si>
  <si>
    <t>Materijal i sirovine</t>
  </si>
  <si>
    <t>Energija</t>
  </si>
  <si>
    <t>Električna energija mrežarina</t>
  </si>
  <si>
    <t>Električna energija oskrba</t>
  </si>
  <si>
    <t>Toplinska energija</t>
  </si>
  <si>
    <t>Materijal i dijelovi za tekuće i investicijsko održavanje</t>
  </si>
  <si>
    <t>Materijal i dijelovi za tekuće i inv. održ. građ. objekata</t>
  </si>
  <si>
    <t>Materijal i dijelovi za tekuće i inv. održ. građ. opreme</t>
  </si>
  <si>
    <t>Sitni inventar</t>
  </si>
  <si>
    <t>Službena i radna odjeća</t>
  </si>
  <si>
    <t>Usluge telefona, pošte i prijevoza</t>
  </si>
  <si>
    <t>Usluge fiksnog telefona</t>
  </si>
  <si>
    <t>Usluge mobilnog telefona</t>
  </si>
  <si>
    <t>Poštanske usluge</t>
  </si>
  <si>
    <t>Usluge tekućeg i investicijskog održavanja</t>
  </si>
  <si>
    <t>Usluge održavanja zgrade</t>
  </si>
  <si>
    <t>Zakupnine i najamnine</t>
  </si>
  <si>
    <t>Najamnine za opremu</t>
  </si>
  <si>
    <t>Licence</t>
  </si>
  <si>
    <t>Ostale usluge</t>
  </si>
  <si>
    <t>Grafičke i tiskarske usluge</t>
  </si>
  <si>
    <t>Usluge kopiranja</t>
  </si>
  <si>
    <t>Usluge čuvanje imovine i osoba</t>
  </si>
  <si>
    <t>Premije osiguranja</t>
  </si>
  <si>
    <t>Premije osiguranja imovine</t>
  </si>
  <si>
    <t>Premije osiguranja zaposlenih-studenata</t>
  </si>
  <si>
    <t>Uredska oprema i namještaj</t>
  </si>
  <si>
    <t>Knjige</t>
  </si>
  <si>
    <t>Programi</t>
  </si>
  <si>
    <t>Toalet papir , ručnici i sapun</t>
  </si>
  <si>
    <t>Ostale nespomenute usluge ekspertize</t>
  </si>
  <si>
    <t xml:space="preserve">Okvirni sporazum </t>
  </si>
  <si>
    <t>1.1.</t>
  </si>
  <si>
    <t>3.3.</t>
  </si>
  <si>
    <t>1.2.</t>
  </si>
  <si>
    <t>3.2.</t>
  </si>
  <si>
    <t>1.3.</t>
  </si>
  <si>
    <t>1.4.</t>
  </si>
  <si>
    <t>1.5.</t>
  </si>
  <si>
    <t>1.6.</t>
  </si>
  <si>
    <t>2.</t>
  </si>
  <si>
    <t>2.1.</t>
  </si>
  <si>
    <t>3.</t>
  </si>
  <si>
    <t>3.1.</t>
  </si>
  <si>
    <t>4.</t>
  </si>
  <si>
    <t>4.2.</t>
  </si>
  <si>
    <t>5.</t>
  </si>
  <si>
    <t>5.1.</t>
  </si>
  <si>
    <t>6.1.</t>
  </si>
  <si>
    <t>7.</t>
  </si>
  <si>
    <t>7.1.</t>
  </si>
  <si>
    <t>7.2.</t>
  </si>
  <si>
    <t>10.</t>
  </si>
  <si>
    <t>10.1.</t>
  </si>
  <si>
    <t>12.</t>
  </si>
  <si>
    <t>12.1.</t>
  </si>
  <si>
    <t>13.</t>
  </si>
  <si>
    <t>13.1.</t>
  </si>
  <si>
    <t>13.2.</t>
  </si>
  <si>
    <t>13.3.</t>
  </si>
  <si>
    <t>14.</t>
  </si>
  <si>
    <t>14.1.</t>
  </si>
  <si>
    <t>18.</t>
  </si>
  <si>
    <t>18.1.</t>
  </si>
  <si>
    <t>Ugovor</t>
  </si>
  <si>
    <t>Red. broj</t>
  </si>
  <si>
    <t>Na temelju odredbe čl. 20 stavak 1 Zakona o javnoj nabavi (NN br. 90/11, 83/13 i 143/13) i čl. Statuta Građevinskog fakultet Dekan fakulteta donosi</t>
  </si>
  <si>
    <t>Usluge autobusnog prijevoza studenti</t>
  </si>
  <si>
    <t>Procjenjena vrijednost nabave Plan</t>
  </si>
  <si>
    <t>Materijal za rad laboratorija</t>
  </si>
  <si>
    <t>Premije osiguranja vozila</t>
  </si>
  <si>
    <t>4.1.</t>
  </si>
  <si>
    <t>3.4.</t>
  </si>
  <si>
    <t>Plin</t>
  </si>
  <si>
    <t>SVEUKUPNO</t>
  </si>
  <si>
    <t>Redoviti servisi opreme</t>
  </si>
  <si>
    <t>Zdrastvene i veterinarske usluge</t>
  </si>
  <si>
    <t>Polica</t>
  </si>
  <si>
    <t>Računala</t>
  </si>
  <si>
    <t>Namještaj za učionice</t>
  </si>
  <si>
    <t>Planirano trajanje ugovor o javnoj nabavi ili okvirni</t>
  </si>
  <si>
    <t>jednostavna nabava</t>
  </si>
  <si>
    <t>Ugovor na temelju isključivog prava (čl.10 st.1 t.3 ZJN)</t>
  </si>
  <si>
    <t>Izuzeće ZJN čl.10 st.1 t.3</t>
  </si>
  <si>
    <t>u trajanju</t>
  </si>
  <si>
    <t>Auto gume</t>
  </si>
  <si>
    <t>Usluge pranja čišćenja</t>
  </si>
  <si>
    <t>Instrumenti, uređaji i strojevi</t>
  </si>
  <si>
    <t>Precizni i optički instrumenti</t>
  </si>
  <si>
    <t>Ostali instrumenti, uređaji i strojevi</t>
  </si>
  <si>
    <t>5.2.</t>
  </si>
  <si>
    <t>7.3.</t>
  </si>
  <si>
    <t>7.4.</t>
  </si>
  <si>
    <t>8.</t>
  </si>
  <si>
    <t>8.1.</t>
  </si>
  <si>
    <t>8.2.</t>
  </si>
  <si>
    <t>9.</t>
  </si>
  <si>
    <t>9.1.</t>
  </si>
  <si>
    <t>9.2.</t>
  </si>
  <si>
    <t>12.2.</t>
  </si>
  <si>
    <t>12.3.</t>
  </si>
  <si>
    <t>12.4.</t>
  </si>
  <si>
    <t>12.5.</t>
  </si>
  <si>
    <t>16.1.</t>
  </si>
  <si>
    <t>16.</t>
  </si>
  <si>
    <t>Promjena procjenjeno</t>
  </si>
  <si>
    <t xml:space="preserve">Ostala oprema </t>
  </si>
  <si>
    <t>15.</t>
  </si>
  <si>
    <t>15.1.</t>
  </si>
  <si>
    <t>15.2.</t>
  </si>
  <si>
    <t>15.3.</t>
  </si>
  <si>
    <t>17.</t>
  </si>
  <si>
    <t>17.1.</t>
  </si>
  <si>
    <t>godišnje</t>
  </si>
  <si>
    <t>godišnji</t>
  </si>
  <si>
    <t>jednokratno</t>
  </si>
  <si>
    <t>30197643</t>
  </si>
  <si>
    <t>30192000</t>
  </si>
  <si>
    <t>22200000</t>
  </si>
  <si>
    <t>39800000</t>
  </si>
  <si>
    <t>33760000</t>
  </si>
  <si>
    <t>44100000</t>
  </si>
  <si>
    <t>09310000</t>
  </si>
  <si>
    <t>09320000</t>
  </si>
  <si>
    <t>09121200</t>
  </si>
  <si>
    <t>45453000</t>
  </si>
  <si>
    <t>50312000</t>
  </si>
  <si>
    <t>44510000</t>
  </si>
  <si>
    <t>34351100</t>
  </si>
  <si>
    <t>18000000</t>
  </si>
  <si>
    <t>64200000</t>
  </si>
  <si>
    <t>64212000</t>
  </si>
  <si>
    <t>64110000</t>
  </si>
  <si>
    <t>60172000</t>
  </si>
  <si>
    <t>45259000</t>
  </si>
  <si>
    <t>50000000</t>
  </si>
  <si>
    <t>50313200</t>
  </si>
  <si>
    <t>48000000</t>
  </si>
  <si>
    <t>85100000</t>
  </si>
  <si>
    <t>79810000</t>
  </si>
  <si>
    <t>79823000</t>
  </si>
  <si>
    <t>90919200</t>
  </si>
  <si>
    <t>79713000</t>
  </si>
  <si>
    <t>73110000</t>
  </si>
  <si>
    <t>66514110</t>
  </si>
  <si>
    <t>66515200</t>
  </si>
  <si>
    <t>66512100</t>
  </si>
  <si>
    <t>30200000</t>
  </si>
  <si>
    <t>39160000</t>
  </si>
  <si>
    <t>Narudžbenica</t>
  </si>
  <si>
    <t>30100000</t>
  </si>
  <si>
    <t xml:space="preserve">GRAĐEVINSKI FAKULTET </t>
  </si>
  <si>
    <t xml:space="preserve">Procjenjena vrijednost nabave prva izmjena </t>
  </si>
  <si>
    <t xml:space="preserve">Procjenjena vrijednost nabave druga izmjena </t>
  </si>
  <si>
    <t xml:space="preserve">Procjenjena vrijednost nabave treća izmjena </t>
  </si>
  <si>
    <t>Reprezentacija</t>
  </si>
  <si>
    <t>14.2.</t>
  </si>
  <si>
    <t>Reprezentacija Projekt KK05.1.1.02.0020.</t>
  </si>
  <si>
    <t>16.2.</t>
  </si>
  <si>
    <t>Dekan:</t>
  </si>
  <si>
    <t>Izv.prof.dr.sc. Mladen Bulić</t>
  </si>
  <si>
    <t>19.</t>
  </si>
  <si>
    <t>19.1.</t>
  </si>
  <si>
    <t>41231/32132</t>
  </si>
  <si>
    <t>Licence dugogodišnje plus obuka</t>
  </si>
  <si>
    <t xml:space="preserve">Licence dugogodišnje </t>
  </si>
  <si>
    <t>55300000-3</t>
  </si>
  <si>
    <t>tokom 2021</t>
  </si>
  <si>
    <t>više nabavki tijekom 2021</t>
  </si>
  <si>
    <t>tijekom 2021,</t>
  </si>
  <si>
    <t>Ugovori;više nabavki tijekom 2021</t>
  </si>
  <si>
    <t>veljača 2021</t>
  </si>
  <si>
    <t>do 01/02/2022</t>
  </si>
  <si>
    <t>od 01/03/2021</t>
  </si>
  <si>
    <t>TREĆA  IZMJENA I DOPUNA PLANA NABAVE ZA 2021. godinu</t>
  </si>
  <si>
    <t>KLASA: 406-09/21-01/06</t>
  </si>
  <si>
    <t>URBROJ: 2170-57-02-02-02-21-03</t>
  </si>
  <si>
    <t>Rijeka, 31. prosinca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</si>
</sst>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2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2" applyFont="1" applyFill="1" applyBorder="1" applyAlignment="1">
      <alignment horizontal="left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vertical="center"/>
    </xf>
    <xf numFmtId="3" fontId="6" fillId="4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/>
    <xf numFmtId="0" fontId="2" fillId="0" borderId="0" xfId="0" applyFont="1" applyBorder="1" applyAlignment="1"/>
    <xf numFmtId="3" fontId="10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6" fontId="0" fillId="0" borderId="1" xfId="0" applyNumberFormat="1" applyBorder="1"/>
    <xf numFmtId="49" fontId="6" fillId="4" borderId="1" xfId="0" applyNumberFormat="1" applyFont="1" applyFill="1" applyBorder="1" applyAlignment="1" applyProtection="1">
      <alignment vertical="center"/>
    </xf>
    <xf numFmtId="49" fontId="11" fillId="4" borderId="1" xfId="0" applyNumberFormat="1" applyFont="1" applyFill="1" applyBorder="1" applyAlignment="1" applyProtection="1">
      <alignment vertical="center"/>
    </xf>
    <xf numFmtId="49" fontId="5" fillId="0" borderId="0" xfId="0" applyNumberFormat="1" applyFont="1"/>
    <xf numFmtId="49" fontId="11" fillId="4" borderId="1" xfId="0" applyNumberFormat="1" applyFont="1" applyFill="1" applyBorder="1" applyAlignment="1" applyProtection="1">
      <alignment vertical="center" wrapText="1"/>
    </xf>
    <xf numFmtId="0" fontId="12" fillId="0" borderId="1" xfId="0" applyFont="1" applyBorder="1"/>
    <xf numFmtId="49" fontId="5" fillId="4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3" fillId="0" borderId="0" xfId="0" applyFont="1"/>
    <xf numFmtId="0" fontId="2" fillId="0" borderId="2" xfId="0" applyFont="1" applyBorder="1" applyAlignment="1">
      <alignment horizontal="left" wrapText="1"/>
    </xf>
  </cellXfs>
  <cellStyles count="3">
    <cellStyle name="Normal" xfId="0" builtinId="0"/>
    <cellStyle name="Obično_List4" xfId="1"/>
    <cellStyle name="Obično_List5" xfId="2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B1" zoomScaleNormal="100" workbookViewId="0">
      <selection activeCell="B7" sqref="B7"/>
    </sheetView>
  </sheetViews>
  <sheetFormatPr defaultRowHeight="14.4" x14ac:dyDescent="0.55000000000000004"/>
  <cols>
    <col min="1" max="1" width="4.68359375" customWidth="1"/>
    <col min="2" max="2" width="8.26171875" customWidth="1"/>
    <col min="3" max="3" width="32.578125" customWidth="1"/>
    <col min="4" max="4" width="10.41796875" customWidth="1"/>
    <col min="5" max="7" width="16.68359375" customWidth="1"/>
    <col min="8" max="8" width="15" customWidth="1"/>
    <col min="9" max="9" width="13.578125" customWidth="1"/>
    <col min="10" max="10" width="12.15625" customWidth="1"/>
    <col min="11" max="11" width="11.83984375" customWidth="1"/>
    <col min="12" max="12" width="15" customWidth="1"/>
    <col min="13" max="13" width="16.83984375" customWidth="1"/>
  </cols>
  <sheetData>
    <row r="1" spans="1:17" x14ac:dyDescent="0.55000000000000004">
      <c r="B1" t="s">
        <v>0</v>
      </c>
    </row>
    <row r="2" spans="1:17" x14ac:dyDescent="0.55000000000000004">
      <c r="B2" t="s">
        <v>166</v>
      </c>
    </row>
    <row r="3" spans="1:17" x14ac:dyDescent="0.55000000000000004">
      <c r="B3" t="s">
        <v>1</v>
      </c>
    </row>
    <row r="4" spans="1:17" x14ac:dyDescent="0.55000000000000004">
      <c r="B4" s="45" t="s">
        <v>190</v>
      </c>
      <c r="C4" s="45"/>
    </row>
    <row r="5" spans="1:17" x14ac:dyDescent="0.55000000000000004">
      <c r="B5" s="45" t="s">
        <v>191</v>
      </c>
      <c r="C5" s="45"/>
    </row>
    <row r="6" spans="1:17" x14ac:dyDescent="0.55000000000000004">
      <c r="B6" s="45" t="s">
        <v>192</v>
      </c>
      <c r="C6" s="45"/>
    </row>
    <row r="8" spans="1:17" x14ac:dyDescent="0.55000000000000004">
      <c r="B8" t="s">
        <v>81</v>
      </c>
    </row>
    <row r="10" spans="1:17" ht="15.6" x14ac:dyDescent="0.6">
      <c r="B10" s="30"/>
      <c r="C10" s="30"/>
      <c r="D10" s="46" t="s">
        <v>189</v>
      </c>
      <c r="E10" s="46"/>
      <c r="F10" s="46"/>
      <c r="G10" s="46"/>
      <c r="H10" s="46"/>
      <c r="I10" s="46"/>
      <c r="J10" s="46"/>
      <c r="K10" s="46"/>
      <c r="L10" s="46"/>
      <c r="M10" s="46"/>
      <c r="N10" s="30"/>
      <c r="O10" s="30"/>
      <c r="P10" s="30"/>
      <c r="Q10" s="30"/>
    </row>
    <row r="11" spans="1:17" ht="64.5" x14ac:dyDescent="0.55000000000000004">
      <c r="A11" s="23" t="s">
        <v>80</v>
      </c>
      <c r="B11" s="24" t="s">
        <v>7</v>
      </c>
      <c r="C11" s="24" t="s">
        <v>2</v>
      </c>
      <c r="D11" s="24" t="s">
        <v>3</v>
      </c>
      <c r="E11" s="24" t="s">
        <v>83</v>
      </c>
      <c r="F11" s="24" t="s">
        <v>167</v>
      </c>
      <c r="G11" s="24" t="s">
        <v>168</v>
      </c>
      <c r="H11" s="24" t="s">
        <v>169</v>
      </c>
      <c r="I11" s="24" t="s">
        <v>120</v>
      </c>
      <c r="J11" s="24" t="s">
        <v>4</v>
      </c>
      <c r="K11" s="24" t="s">
        <v>5</v>
      </c>
      <c r="L11" s="24" t="s">
        <v>6</v>
      </c>
      <c r="M11" s="24" t="s">
        <v>95</v>
      </c>
    </row>
    <row r="12" spans="1:17" x14ac:dyDescent="0.55000000000000004">
      <c r="A12" s="17" t="s">
        <v>8</v>
      </c>
      <c r="B12" s="7">
        <v>3221</v>
      </c>
      <c r="C12" s="7" t="s">
        <v>9</v>
      </c>
      <c r="D12" s="22"/>
      <c r="E12" s="3">
        <f>SUM(E13:E18)</f>
        <v>200000</v>
      </c>
      <c r="F12" s="3">
        <f t="shared" ref="F12:G12" si="0">SUM(F13:F18)</f>
        <v>0</v>
      </c>
      <c r="G12" s="3">
        <f t="shared" si="0"/>
        <v>0</v>
      </c>
      <c r="H12" s="3">
        <f>SUM(H13:H18)</f>
        <v>146300</v>
      </c>
      <c r="I12" s="3">
        <f>SUM(I13:I18)</f>
        <v>-53700</v>
      </c>
      <c r="J12" s="5"/>
      <c r="K12" s="5"/>
      <c r="L12" s="5"/>
      <c r="M12" s="5"/>
    </row>
    <row r="13" spans="1:17" x14ac:dyDescent="0.55000000000000004">
      <c r="A13" s="17" t="s">
        <v>47</v>
      </c>
      <c r="B13" s="4">
        <v>3221100</v>
      </c>
      <c r="C13" s="2" t="s">
        <v>10</v>
      </c>
      <c r="D13" s="35">
        <v>30125100</v>
      </c>
      <c r="E13" s="5">
        <v>46000</v>
      </c>
      <c r="F13" s="5">
        <v>0</v>
      </c>
      <c r="G13" s="5">
        <v>0</v>
      </c>
      <c r="H13" s="5">
        <v>35000</v>
      </c>
      <c r="I13" s="5">
        <f t="shared" ref="I13:I18" si="1">H13-E13</f>
        <v>-11000</v>
      </c>
      <c r="J13" s="5" t="s">
        <v>96</v>
      </c>
      <c r="K13" s="5" t="s">
        <v>79</v>
      </c>
      <c r="L13" s="21" t="s">
        <v>186</v>
      </c>
      <c r="M13" s="5" t="s">
        <v>128</v>
      </c>
    </row>
    <row r="14" spans="1:17" x14ac:dyDescent="0.55000000000000004">
      <c r="A14" s="17" t="s">
        <v>49</v>
      </c>
      <c r="B14" s="8">
        <v>3221101</v>
      </c>
      <c r="C14" s="2" t="s">
        <v>11</v>
      </c>
      <c r="D14" s="35" t="s">
        <v>131</v>
      </c>
      <c r="E14" s="5">
        <v>20000</v>
      </c>
      <c r="F14" s="5">
        <v>0</v>
      </c>
      <c r="G14" s="5">
        <v>0</v>
      </c>
      <c r="H14" s="5">
        <v>16000</v>
      </c>
      <c r="I14" s="5">
        <f t="shared" si="1"/>
        <v>-4000</v>
      </c>
      <c r="J14" s="5" t="s">
        <v>96</v>
      </c>
      <c r="K14" s="5" t="s">
        <v>79</v>
      </c>
      <c r="L14" s="21" t="s">
        <v>186</v>
      </c>
      <c r="M14" s="5" t="s">
        <v>128</v>
      </c>
    </row>
    <row r="15" spans="1:17" x14ac:dyDescent="0.55000000000000004">
      <c r="A15" s="17" t="s">
        <v>51</v>
      </c>
      <c r="B15" s="8">
        <v>3221102</v>
      </c>
      <c r="C15" s="9" t="s">
        <v>12</v>
      </c>
      <c r="D15" s="35" t="s">
        <v>132</v>
      </c>
      <c r="E15" s="5">
        <v>48000</v>
      </c>
      <c r="F15" s="5">
        <v>0</v>
      </c>
      <c r="G15" s="5">
        <v>0</v>
      </c>
      <c r="H15" s="5">
        <v>40000</v>
      </c>
      <c r="I15" s="5">
        <f t="shared" si="1"/>
        <v>-8000</v>
      </c>
      <c r="J15" s="5" t="s">
        <v>96</v>
      </c>
      <c r="K15" s="5" t="s">
        <v>79</v>
      </c>
      <c r="L15" s="21" t="s">
        <v>186</v>
      </c>
      <c r="M15" s="5" t="s">
        <v>128</v>
      </c>
    </row>
    <row r="16" spans="1:17" x14ac:dyDescent="0.55000000000000004">
      <c r="A16" s="17" t="s">
        <v>52</v>
      </c>
      <c r="B16" s="8">
        <v>32212</v>
      </c>
      <c r="C16" s="2" t="s">
        <v>13</v>
      </c>
      <c r="D16" s="35" t="s">
        <v>133</v>
      </c>
      <c r="E16" s="5">
        <v>20000</v>
      </c>
      <c r="F16" s="5">
        <v>0</v>
      </c>
      <c r="G16" s="5">
        <v>0</v>
      </c>
      <c r="H16" s="5">
        <v>4500</v>
      </c>
      <c r="I16" s="5">
        <f t="shared" si="1"/>
        <v>-15500</v>
      </c>
      <c r="J16" s="5" t="s">
        <v>96</v>
      </c>
      <c r="K16" s="5"/>
      <c r="L16" s="21" t="s">
        <v>183</v>
      </c>
      <c r="M16" s="5"/>
    </row>
    <row r="17" spans="1:13" x14ac:dyDescent="0.55000000000000004">
      <c r="A17" s="17" t="s">
        <v>53</v>
      </c>
      <c r="B17" s="8">
        <v>32214</v>
      </c>
      <c r="C17" s="2" t="s">
        <v>14</v>
      </c>
      <c r="D17" s="35" t="s">
        <v>134</v>
      </c>
      <c r="E17" s="5">
        <v>10000</v>
      </c>
      <c r="F17" s="5">
        <v>0</v>
      </c>
      <c r="G17" s="5">
        <v>0</v>
      </c>
      <c r="H17" s="5">
        <v>8500</v>
      </c>
      <c r="I17" s="5">
        <f t="shared" si="1"/>
        <v>-1500</v>
      </c>
      <c r="J17" s="5" t="s">
        <v>96</v>
      </c>
      <c r="K17" s="5" t="s">
        <v>79</v>
      </c>
      <c r="L17" s="21" t="s">
        <v>186</v>
      </c>
      <c r="M17" s="5"/>
    </row>
    <row r="18" spans="1:13" x14ac:dyDescent="0.55000000000000004">
      <c r="A18" s="17" t="s">
        <v>54</v>
      </c>
      <c r="B18" s="8">
        <v>32216</v>
      </c>
      <c r="C18" s="2" t="s">
        <v>44</v>
      </c>
      <c r="D18" s="35" t="s">
        <v>135</v>
      </c>
      <c r="E18" s="5">
        <v>56000</v>
      </c>
      <c r="F18" s="5">
        <v>0</v>
      </c>
      <c r="G18" s="5">
        <v>0</v>
      </c>
      <c r="H18" s="5">
        <v>42300</v>
      </c>
      <c r="I18" s="5">
        <f t="shared" si="1"/>
        <v>-13700</v>
      </c>
      <c r="J18" s="5" t="s">
        <v>96</v>
      </c>
      <c r="K18" s="5" t="s">
        <v>79</v>
      </c>
      <c r="L18" s="21" t="s">
        <v>186</v>
      </c>
      <c r="M18" s="5"/>
    </row>
    <row r="19" spans="1:13" x14ac:dyDescent="0.55000000000000004">
      <c r="A19" s="17" t="s">
        <v>55</v>
      </c>
      <c r="B19" s="10">
        <v>3222</v>
      </c>
      <c r="C19" s="11" t="s">
        <v>15</v>
      </c>
      <c r="D19" s="22"/>
      <c r="E19" s="3">
        <f>SUM(E20:E20)</f>
        <v>120000</v>
      </c>
      <c r="F19" s="3">
        <f t="shared" ref="F19:I19" si="2">SUM(F20:F20)</f>
        <v>0</v>
      </c>
      <c r="G19" s="3">
        <f t="shared" si="2"/>
        <v>0</v>
      </c>
      <c r="H19" s="3">
        <f t="shared" si="2"/>
        <v>152000</v>
      </c>
      <c r="I19" s="3">
        <f t="shared" si="2"/>
        <v>32000</v>
      </c>
      <c r="J19" s="3"/>
      <c r="K19" s="3"/>
      <c r="L19" s="3"/>
      <c r="M19" s="3"/>
    </row>
    <row r="20" spans="1:13" x14ac:dyDescent="0.55000000000000004">
      <c r="A20" s="17" t="s">
        <v>56</v>
      </c>
      <c r="B20" s="8">
        <v>32229</v>
      </c>
      <c r="C20" s="2" t="s">
        <v>84</v>
      </c>
      <c r="D20" s="35" t="s">
        <v>136</v>
      </c>
      <c r="E20" s="5">
        <v>120000</v>
      </c>
      <c r="F20" s="5">
        <v>0</v>
      </c>
      <c r="G20" s="5">
        <v>0</v>
      </c>
      <c r="H20" s="5">
        <v>152000</v>
      </c>
      <c r="I20" s="5">
        <f>H20-E20</f>
        <v>32000</v>
      </c>
      <c r="J20" s="5" t="s">
        <v>96</v>
      </c>
      <c r="K20" s="5"/>
      <c r="L20" s="5" t="s">
        <v>183</v>
      </c>
      <c r="M20" s="5"/>
    </row>
    <row r="21" spans="1:13" x14ac:dyDescent="0.55000000000000004">
      <c r="A21" s="17" t="s">
        <v>57</v>
      </c>
      <c r="B21" s="10">
        <v>3223</v>
      </c>
      <c r="C21" s="11" t="s">
        <v>16</v>
      </c>
      <c r="D21" s="22"/>
      <c r="E21" s="3">
        <f>SUM(E22:E25)</f>
        <v>776000</v>
      </c>
      <c r="F21" s="3">
        <f t="shared" ref="F21:G21" si="3">SUM(F22:F25)</f>
        <v>0</v>
      </c>
      <c r="G21" s="3">
        <f t="shared" si="3"/>
        <v>0</v>
      </c>
      <c r="H21" s="3">
        <f>SUM(H22:H25)</f>
        <v>803000</v>
      </c>
      <c r="I21" s="3">
        <f>SUM(I22:I25)</f>
        <v>27000</v>
      </c>
      <c r="J21" s="3"/>
      <c r="K21" s="3"/>
      <c r="L21" s="3"/>
      <c r="M21" s="3"/>
    </row>
    <row r="22" spans="1:13" x14ac:dyDescent="0.55000000000000004">
      <c r="A22" s="17" t="s">
        <v>58</v>
      </c>
      <c r="B22" s="8">
        <v>32231</v>
      </c>
      <c r="C22" s="9" t="s">
        <v>17</v>
      </c>
      <c r="D22" s="35">
        <v>65310000</v>
      </c>
      <c r="E22" s="5">
        <v>220000</v>
      </c>
      <c r="F22" s="5">
        <v>0</v>
      </c>
      <c r="G22" s="5">
        <v>0</v>
      </c>
      <c r="H22" s="5">
        <v>220000</v>
      </c>
      <c r="I22" s="5">
        <f>H22-E22</f>
        <v>0</v>
      </c>
      <c r="J22" s="5"/>
      <c r="K22" s="5"/>
      <c r="L22" s="5"/>
      <c r="M22" s="5"/>
    </row>
    <row r="23" spans="1:13" x14ac:dyDescent="0.55000000000000004">
      <c r="A23" s="17" t="s">
        <v>50</v>
      </c>
      <c r="B23" s="8">
        <v>32231</v>
      </c>
      <c r="C23" s="9" t="s">
        <v>18</v>
      </c>
      <c r="D23" s="37" t="s">
        <v>137</v>
      </c>
      <c r="E23" s="5">
        <v>220000</v>
      </c>
      <c r="F23" s="5">
        <v>0</v>
      </c>
      <c r="G23" s="5">
        <v>0</v>
      </c>
      <c r="H23" s="5">
        <v>220000</v>
      </c>
      <c r="I23" s="5">
        <f>H23-E23</f>
        <v>0</v>
      </c>
      <c r="J23" s="5" t="s">
        <v>46</v>
      </c>
      <c r="K23" s="5"/>
      <c r="L23" s="31"/>
      <c r="M23" s="5" t="s">
        <v>187</v>
      </c>
    </row>
    <row r="24" spans="1:13" x14ac:dyDescent="0.55000000000000004">
      <c r="A24" s="17" t="s">
        <v>48</v>
      </c>
      <c r="B24" s="8">
        <v>32232</v>
      </c>
      <c r="C24" s="9" t="s">
        <v>19</v>
      </c>
      <c r="D24" s="40" t="s">
        <v>138</v>
      </c>
      <c r="E24" s="5">
        <v>336000</v>
      </c>
      <c r="F24" s="5">
        <v>0</v>
      </c>
      <c r="G24" s="33">
        <v>0</v>
      </c>
      <c r="H24" s="33">
        <v>363000</v>
      </c>
      <c r="I24" s="5">
        <f>H24-E24</f>
        <v>27000</v>
      </c>
      <c r="J24" t="s">
        <v>98</v>
      </c>
      <c r="K24" s="5" t="s">
        <v>97</v>
      </c>
      <c r="L24" s="5"/>
      <c r="M24" s="5"/>
    </row>
    <row r="25" spans="1:13" x14ac:dyDescent="0.55000000000000004">
      <c r="A25" s="17" t="s">
        <v>87</v>
      </c>
      <c r="B25" s="8">
        <v>32233</v>
      </c>
      <c r="C25" s="9" t="s">
        <v>88</v>
      </c>
      <c r="D25" s="36" t="s">
        <v>139</v>
      </c>
      <c r="E25" s="5">
        <v>0</v>
      </c>
      <c r="F25" s="5">
        <v>0</v>
      </c>
      <c r="G25" s="5">
        <v>0</v>
      </c>
      <c r="H25" s="5">
        <v>0</v>
      </c>
      <c r="I25" s="5">
        <f>H25-E25</f>
        <v>0</v>
      </c>
      <c r="J25" s="5"/>
      <c r="K25" s="5"/>
      <c r="L25" s="31"/>
      <c r="M25" s="32"/>
    </row>
    <row r="26" spans="1:13" x14ac:dyDescent="0.55000000000000004">
      <c r="A26" s="17" t="s">
        <v>59</v>
      </c>
      <c r="B26" s="10">
        <v>3224</v>
      </c>
      <c r="C26" s="11" t="s">
        <v>20</v>
      </c>
      <c r="D26" s="22"/>
      <c r="E26" s="3">
        <f>SUM(E27:E28)</f>
        <v>68000</v>
      </c>
      <c r="F26" s="3">
        <f t="shared" ref="F26:G26" si="4">SUM(F27:F28)</f>
        <v>0</v>
      </c>
      <c r="G26" s="3">
        <f t="shared" si="4"/>
        <v>0</v>
      </c>
      <c r="H26" s="3">
        <f>SUM(H27:H28)</f>
        <v>30000</v>
      </c>
      <c r="I26" s="3">
        <f>SUM(I27:I28)</f>
        <v>-38000</v>
      </c>
      <c r="J26" s="3"/>
      <c r="K26" s="3"/>
      <c r="L26" s="3"/>
      <c r="M26" s="3"/>
    </row>
    <row r="27" spans="1:13" ht="25.8" x14ac:dyDescent="0.55000000000000004">
      <c r="A27" s="17" t="s">
        <v>86</v>
      </c>
      <c r="B27" s="8">
        <v>32241</v>
      </c>
      <c r="C27" s="9" t="s">
        <v>21</v>
      </c>
      <c r="D27" s="35" t="s">
        <v>140</v>
      </c>
      <c r="E27" s="5">
        <v>34000</v>
      </c>
      <c r="F27" s="5">
        <v>0</v>
      </c>
      <c r="G27" s="5">
        <v>0</v>
      </c>
      <c r="H27" s="5">
        <v>21960</v>
      </c>
      <c r="I27" s="5">
        <f>H27-E27</f>
        <v>-12040</v>
      </c>
      <c r="J27" s="5" t="s">
        <v>96</v>
      </c>
      <c r="K27" s="5"/>
      <c r="L27" s="5" t="s">
        <v>183</v>
      </c>
      <c r="M27" s="5"/>
    </row>
    <row r="28" spans="1:13" ht="25.8" x14ac:dyDescent="0.55000000000000004">
      <c r="A28" s="17" t="s">
        <v>60</v>
      </c>
      <c r="B28" s="8">
        <v>32242</v>
      </c>
      <c r="C28" s="9" t="s">
        <v>22</v>
      </c>
      <c r="D28" s="35" t="s">
        <v>141</v>
      </c>
      <c r="E28" s="5">
        <v>34000</v>
      </c>
      <c r="F28" s="5">
        <v>0</v>
      </c>
      <c r="G28" s="5">
        <v>0</v>
      </c>
      <c r="H28" s="5">
        <v>8040</v>
      </c>
      <c r="I28" s="5">
        <f>H28-E28</f>
        <v>-25960</v>
      </c>
      <c r="J28" s="5" t="s">
        <v>96</v>
      </c>
      <c r="K28" s="5"/>
      <c r="L28" s="5" t="s">
        <v>183</v>
      </c>
      <c r="M28" s="5"/>
    </row>
    <row r="29" spans="1:13" x14ac:dyDescent="0.55000000000000004">
      <c r="A29" s="17" t="s">
        <v>61</v>
      </c>
      <c r="B29" s="18">
        <v>3225</v>
      </c>
      <c r="C29" s="12" t="s">
        <v>23</v>
      </c>
      <c r="D29" s="22"/>
      <c r="E29" s="3">
        <f>E30+E31</f>
        <v>25000</v>
      </c>
      <c r="F29" s="3">
        <f t="shared" ref="F29:H29" si="5">F30+F31</f>
        <v>0</v>
      </c>
      <c r="G29" s="3">
        <f t="shared" si="5"/>
        <v>0</v>
      </c>
      <c r="H29" s="3">
        <f t="shared" si="5"/>
        <v>48000</v>
      </c>
      <c r="I29" s="3">
        <f>I30+I31</f>
        <v>23000</v>
      </c>
      <c r="J29" s="3"/>
      <c r="K29" s="3"/>
      <c r="L29" s="3"/>
      <c r="M29" s="3"/>
    </row>
    <row r="30" spans="1:13" x14ac:dyDescent="0.55000000000000004">
      <c r="A30" s="17" t="s">
        <v>62</v>
      </c>
      <c r="B30" s="8">
        <v>32251</v>
      </c>
      <c r="C30" s="13" t="s">
        <v>23</v>
      </c>
      <c r="D30" s="35" t="s">
        <v>142</v>
      </c>
      <c r="E30" s="5">
        <v>25000</v>
      </c>
      <c r="F30" s="5">
        <v>0</v>
      </c>
      <c r="G30" s="5">
        <v>0</v>
      </c>
      <c r="H30" s="5">
        <v>48000</v>
      </c>
      <c r="I30" s="5">
        <f>H30-E30</f>
        <v>23000</v>
      </c>
      <c r="J30" s="5" t="s">
        <v>96</v>
      </c>
      <c r="K30" s="5"/>
      <c r="L30" s="5" t="s">
        <v>183</v>
      </c>
      <c r="M30" s="5"/>
    </row>
    <row r="31" spans="1:13" x14ac:dyDescent="0.55000000000000004">
      <c r="A31" s="17" t="s">
        <v>105</v>
      </c>
      <c r="B31" s="8">
        <v>32252</v>
      </c>
      <c r="C31" s="13" t="s">
        <v>100</v>
      </c>
      <c r="D31" s="35" t="s">
        <v>143</v>
      </c>
      <c r="E31" s="5">
        <v>0</v>
      </c>
      <c r="F31" s="5"/>
      <c r="G31" s="5"/>
      <c r="H31" s="5">
        <v>0</v>
      </c>
      <c r="I31" s="5">
        <f>H31-E31</f>
        <v>0</v>
      </c>
      <c r="J31" s="5"/>
      <c r="K31" s="5"/>
      <c r="L31" s="5"/>
      <c r="M31" s="5"/>
    </row>
    <row r="32" spans="1:13" x14ac:dyDescent="0.55000000000000004">
      <c r="A32" s="17">
        <v>6</v>
      </c>
      <c r="B32" s="1">
        <v>3227</v>
      </c>
      <c r="C32" s="16" t="s">
        <v>24</v>
      </c>
      <c r="D32" s="22"/>
      <c r="E32" s="3">
        <f>E33</f>
        <v>14000</v>
      </c>
      <c r="F32" s="3">
        <f t="shared" ref="F32:H32" si="6">F33</f>
        <v>0</v>
      </c>
      <c r="G32" s="3">
        <f t="shared" si="6"/>
        <v>0</v>
      </c>
      <c r="H32" s="3">
        <f t="shared" si="6"/>
        <v>16540</v>
      </c>
      <c r="I32" s="3">
        <f>I33</f>
        <v>2540</v>
      </c>
      <c r="J32" s="5"/>
      <c r="K32" s="5"/>
      <c r="L32" s="5"/>
      <c r="M32" s="5"/>
    </row>
    <row r="33" spans="1:13" x14ac:dyDescent="0.55000000000000004">
      <c r="A33" s="17" t="s">
        <v>63</v>
      </c>
      <c r="B33" s="6">
        <v>32271</v>
      </c>
      <c r="C33" s="14" t="s">
        <v>24</v>
      </c>
      <c r="D33" s="35" t="s">
        <v>144</v>
      </c>
      <c r="E33" s="5">
        <v>14000</v>
      </c>
      <c r="F33" s="5">
        <v>0</v>
      </c>
      <c r="G33" s="5">
        <v>0</v>
      </c>
      <c r="H33" s="5">
        <v>16540</v>
      </c>
      <c r="I33" s="5">
        <f>H33-E33</f>
        <v>2540</v>
      </c>
      <c r="J33" s="5" t="s">
        <v>96</v>
      </c>
      <c r="K33" s="5"/>
      <c r="L33" s="5" t="s">
        <v>183</v>
      </c>
      <c r="M33" s="5"/>
    </row>
    <row r="34" spans="1:13" x14ac:dyDescent="0.55000000000000004">
      <c r="A34" s="17" t="s">
        <v>64</v>
      </c>
      <c r="B34" s="15">
        <v>3231</v>
      </c>
      <c r="C34" s="16" t="s">
        <v>25</v>
      </c>
      <c r="D34" s="22"/>
      <c r="E34" s="3">
        <f>SUM(E35:E38)</f>
        <v>124000</v>
      </c>
      <c r="F34" s="3">
        <f t="shared" ref="F34:G34" si="7">SUM(F35:F38)</f>
        <v>0</v>
      </c>
      <c r="G34" s="3">
        <f t="shared" si="7"/>
        <v>0</v>
      </c>
      <c r="H34" s="3">
        <f>SUM(H35:H38)</f>
        <v>83000</v>
      </c>
      <c r="I34" s="3">
        <f>SUM(I35:I38)</f>
        <v>-41000</v>
      </c>
      <c r="J34" s="5" t="s">
        <v>96</v>
      </c>
      <c r="K34" s="5"/>
      <c r="L34" s="5"/>
      <c r="M34" s="5"/>
    </row>
    <row r="35" spans="1:13" x14ac:dyDescent="0.55000000000000004">
      <c r="A35" s="17" t="s">
        <v>65</v>
      </c>
      <c r="B35" s="6">
        <v>3231100</v>
      </c>
      <c r="C35" s="14" t="s">
        <v>26</v>
      </c>
      <c r="D35" s="35" t="s">
        <v>145</v>
      </c>
      <c r="E35" s="5">
        <v>32000</v>
      </c>
      <c r="F35" s="5">
        <v>0</v>
      </c>
      <c r="G35" s="5">
        <v>0</v>
      </c>
      <c r="H35" s="5">
        <v>30000</v>
      </c>
      <c r="I35" s="5">
        <f>H35-E35</f>
        <v>-2000</v>
      </c>
      <c r="J35" s="5" t="s">
        <v>96</v>
      </c>
      <c r="K35" s="5"/>
      <c r="L35" s="42" t="s">
        <v>99</v>
      </c>
      <c r="M35" s="5"/>
    </row>
    <row r="36" spans="1:13" x14ac:dyDescent="0.55000000000000004">
      <c r="A36" s="17" t="s">
        <v>66</v>
      </c>
      <c r="B36" s="6">
        <v>3231101</v>
      </c>
      <c r="C36" s="14" t="s">
        <v>27</v>
      </c>
      <c r="D36" s="35" t="s">
        <v>146</v>
      </c>
      <c r="E36" s="5">
        <v>5000</v>
      </c>
      <c r="F36" s="5">
        <v>0</v>
      </c>
      <c r="G36" s="5">
        <v>0</v>
      </c>
      <c r="H36" s="5">
        <v>4500</v>
      </c>
      <c r="I36" s="5">
        <f>H36-E36</f>
        <v>-500</v>
      </c>
      <c r="J36" s="5" t="s">
        <v>96</v>
      </c>
      <c r="K36" s="5"/>
      <c r="L36" s="32" t="s">
        <v>99</v>
      </c>
      <c r="M36" s="5"/>
    </row>
    <row r="37" spans="1:13" x14ac:dyDescent="0.55000000000000004">
      <c r="A37" s="17" t="s">
        <v>106</v>
      </c>
      <c r="B37" s="6">
        <v>32313</v>
      </c>
      <c r="C37" s="14" t="s">
        <v>28</v>
      </c>
      <c r="D37" s="38" t="s">
        <v>147</v>
      </c>
      <c r="E37" s="5">
        <v>13000</v>
      </c>
      <c r="F37" s="5">
        <v>0</v>
      </c>
      <c r="G37" s="5">
        <v>0</v>
      </c>
      <c r="H37" s="5">
        <v>9300</v>
      </c>
      <c r="I37" s="5">
        <f>H37-E37</f>
        <v>-3700</v>
      </c>
      <c r="J37" s="5" t="s">
        <v>46</v>
      </c>
      <c r="K37" s="5"/>
      <c r="L37" s="32"/>
      <c r="M37" s="32" t="s">
        <v>188</v>
      </c>
    </row>
    <row r="38" spans="1:13" x14ac:dyDescent="0.55000000000000004">
      <c r="A38" s="17" t="s">
        <v>107</v>
      </c>
      <c r="B38" s="6">
        <v>32319</v>
      </c>
      <c r="C38" s="14" t="s">
        <v>82</v>
      </c>
      <c r="D38" s="35" t="s">
        <v>148</v>
      </c>
      <c r="E38" s="5">
        <v>74000</v>
      </c>
      <c r="F38" s="5">
        <v>0</v>
      </c>
      <c r="G38" s="5">
        <v>0</v>
      </c>
      <c r="H38" s="5">
        <v>39200</v>
      </c>
      <c r="I38" s="5">
        <f>H38-E38</f>
        <v>-34800</v>
      </c>
      <c r="J38" s="5" t="s">
        <v>96</v>
      </c>
      <c r="K38" s="5"/>
      <c r="L38" s="42" t="s">
        <v>186</v>
      </c>
      <c r="M38" s="32" t="s">
        <v>129</v>
      </c>
    </row>
    <row r="39" spans="1:13" x14ac:dyDescent="0.55000000000000004">
      <c r="A39" s="17" t="s">
        <v>108</v>
      </c>
      <c r="B39" s="15">
        <v>3232</v>
      </c>
      <c r="C39" s="16" t="s">
        <v>29</v>
      </c>
      <c r="D39" s="22"/>
      <c r="E39" s="3">
        <f>E40+E41</f>
        <v>300000</v>
      </c>
      <c r="F39" s="3">
        <f t="shared" ref="F39:G39" si="8">F40+F41</f>
        <v>0</v>
      </c>
      <c r="G39" s="3">
        <f t="shared" si="8"/>
        <v>0</v>
      </c>
      <c r="H39" s="3">
        <f>H40+H41</f>
        <v>300000</v>
      </c>
      <c r="I39" s="3">
        <f>I40+I41</f>
        <v>0</v>
      </c>
      <c r="J39" s="3"/>
      <c r="K39" s="3"/>
      <c r="L39" s="3"/>
      <c r="M39" s="3"/>
    </row>
    <row r="40" spans="1:13" x14ac:dyDescent="0.55000000000000004">
      <c r="A40" s="17" t="s">
        <v>109</v>
      </c>
      <c r="B40" s="6">
        <v>32321</v>
      </c>
      <c r="C40" s="14" t="s">
        <v>30</v>
      </c>
      <c r="D40" s="35" t="s">
        <v>149</v>
      </c>
      <c r="E40" s="5">
        <v>200000</v>
      </c>
      <c r="F40" s="5">
        <v>0</v>
      </c>
      <c r="G40" s="5">
        <v>0</v>
      </c>
      <c r="H40" s="5">
        <v>121000</v>
      </c>
      <c r="I40" s="5">
        <f>H40-E40</f>
        <v>-79000</v>
      </c>
      <c r="J40" s="5" t="s">
        <v>96</v>
      </c>
      <c r="K40" s="3"/>
      <c r="L40" s="5" t="s">
        <v>185</v>
      </c>
      <c r="M40" s="3"/>
    </row>
    <row r="41" spans="1:13" x14ac:dyDescent="0.55000000000000004">
      <c r="A41" s="17" t="s">
        <v>110</v>
      </c>
      <c r="B41" s="6">
        <v>32322</v>
      </c>
      <c r="C41" s="14" t="s">
        <v>90</v>
      </c>
      <c r="D41" s="35" t="s">
        <v>150</v>
      </c>
      <c r="E41" s="5">
        <v>100000</v>
      </c>
      <c r="F41" s="5">
        <v>0</v>
      </c>
      <c r="G41" s="5">
        <v>0</v>
      </c>
      <c r="H41" s="5">
        <v>179000</v>
      </c>
      <c r="I41" s="5">
        <f>H41-E41</f>
        <v>79000</v>
      </c>
      <c r="J41" s="5" t="s">
        <v>96</v>
      </c>
      <c r="K41" s="3"/>
      <c r="L41" s="5" t="s">
        <v>183</v>
      </c>
      <c r="M41" s="3"/>
    </row>
    <row r="42" spans="1:13" x14ac:dyDescent="0.55000000000000004">
      <c r="A42" s="17" t="s">
        <v>111</v>
      </c>
      <c r="B42" s="20">
        <v>3235</v>
      </c>
      <c r="C42" s="19" t="s">
        <v>31</v>
      </c>
      <c r="D42" s="17"/>
      <c r="E42" s="27">
        <f>SUM(E43:E44)</f>
        <v>81000</v>
      </c>
      <c r="F42" s="27">
        <f t="shared" ref="F42:G42" si="9">SUM(F43:F44)</f>
        <v>0</v>
      </c>
      <c r="G42" s="27">
        <f t="shared" si="9"/>
        <v>0</v>
      </c>
      <c r="H42" s="27">
        <f>SUM(H43:H44)</f>
        <v>114000</v>
      </c>
      <c r="I42" s="27">
        <f>SUM(I43:I44)</f>
        <v>33000</v>
      </c>
      <c r="J42" s="17"/>
      <c r="K42" s="17"/>
      <c r="L42" s="17"/>
      <c r="M42" s="17"/>
    </row>
    <row r="43" spans="1:13" x14ac:dyDescent="0.55000000000000004">
      <c r="A43" s="17" t="s">
        <v>112</v>
      </c>
      <c r="B43" s="17">
        <v>32353</v>
      </c>
      <c r="C43" s="17" t="s">
        <v>32</v>
      </c>
      <c r="D43" s="43" t="s">
        <v>151</v>
      </c>
      <c r="E43" s="28">
        <v>9000</v>
      </c>
      <c r="F43" s="28">
        <v>0</v>
      </c>
      <c r="G43" s="28">
        <v>0</v>
      </c>
      <c r="H43" s="28">
        <v>12500</v>
      </c>
      <c r="I43" s="5">
        <f>H43-E43</f>
        <v>3500</v>
      </c>
      <c r="J43" s="17" t="s">
        <v>96</v>
      </c>
      <c r="K43" s="17"/>
      <c r="L43" s="17" t="s">
        <v>99</v>
      </c>
      <c r="M43" s="17"/>
    </row>
    <row r="44" spans="1:13" x14ac:dyDescent="0.55000000000000004">
      <c r="A44" s="17" t="s">
        <v>113</v>
      </c>
      <c r="B44" s="17">
        <v>32354</v>
      </c>
      <c r="C44" s="17" t="s">
        <v>33</v>
      </c>
      <c r="D44" s="43" t="s">
        <v>152</v>
      </c>
      <c r="E44" s="28">
        <v>72000</v>
      </c>
      <c r="F44" s="28">
        <v>0</v>
      </c>
      <c r="G44" s="28">
        <v>0</v>
      </c>
      <c r="H44" s="28">
        <v>101500</v>
      </c>
      <c r="I44" s="5">
        <f>H44-E44</f>
        <v>29500</v>
      </c>
      <c r="J44" s="17" t="s">
        <v>96</v>
      </c>
      <c r="K44" s="17"/>
      <c r="L44" s="5" t="s">
        <v>183</v>
      </c>
      <c r="M44" s="17"/>
    </row>
    <row r="45" spans="1:13" x14ac:dyDescent="0.55000000000000004">
      <c r="A45" s="17" t="s">
        <v>67</v>
      </c>
      <c r="B45" s="20">
        <v>3236</v>
      </c>
      <c r="C45" s="19" t="s">
        <v>91</v>
      </c>
      <c r="D45" s="19"/>
      <c r="E45" s="27">
        <f>E46</f>
        <v>17000</v>
      </c>
      <c r="F45" s="27">
        <f t="shared" ref="F45:H45" si="10">F46</f>
        <v>0</v>
      </c>
      <c r="G45" s="27">
        <f t="shared" si="10"/>
        <v>0</v>
      </c>
      <c r="H45" s="27">
        <f t="shared" si="10"/>
        <v>16700</v>
      </c>
      <c r="I45" s="27">
        <f>I46</f>
        <v>-300</v>
      </c>
      <c r="J45" s="17"/>
      <c r="K45" s="17"/>
      <c r="L45" s="17"/>
      <c r="M45" s="17"/>
    </row>
    <row r="46" spans="1:13" x14ac:dyDescent="0.55000000000000004">
      <c r="A46" s="17" t="s">
        <v>68</v>
      </c>
      <c r="B46" s="17">
        <v>32361</v>
      </c>
      <c r="C46" s="17" t="s">
        <v>91</v>
      </c>
      <c r="D46" s="43" t="s">
        <v>153</v>
      </c>
      <c r="E46" s="28">
        <v>17000</v>
      </c>
      <c r="F46" s="28">
        <v>0</v>
      </c>
      <c r="G46" s="28">
        <v>0</v>
      </c>
      <c r="H46" s="28">
        <v>16700</v>
      </c>
      <c r="I46" s="5">
        <f>H46-E46</f>
        <v>-300</v>
      </c>
      <c r="J46" s="17" t="s">
        <v>96</v>
      </c>
      <c r="K46" s="17" t="s">
        <v>79</v>
      </c>
      <c r="L46" s="21" t="s">
        <v>184</v>
      </c>
      <c r="M46" s="17"/>
    </row>
    <row r="47" spans="1:13" x14ac:dyDescent="0.55000000000000004">
      <c r="A47" s="17" t="s">
        <v>69</v>
      </c>
      <c r="B47" s="20">
        <v>3239</v>
      </c>
      <c r="C47" s="19" t="s">
        <v>34</v>
      </c>
      <c r="D47" s="19"/>
      <c r="E47" s="27">
        <f>SUM(E48:E52)</f>
        <v>200000</v>
      </c>
      <c r="F47" s="27">
        <f t="shared" ref="F47:G47" si="11">SUM(F48:F52)</f>
        <v>110640</v>
      </c>
      <c r="G47" s="27">
        <f t="shared" si="11"/>
        <v>0</v>
      </c>
      <c r="H47" s="27">
        <f>SUM(H48:H52)</f>
        <v>279000</v>
      </c>
      <c r="I47" s="27">
        <f>SUM(I48:I52)</f>
        <v>-31640</v>
      </c>
      <c r="J47" s="17"/>
      <c r="K47" s="17"/>
      <c r="L47" s="17"/>
      <c r="M47" s="17"/>
    </row>
    <row r="48" spans="1:13" x14ac:dyDescent="0.55000000000000004">
      <c r="A48" s="17" t="s">
        <v>70</v>
      </c>
      <c r="B48" s="17">
        <v>32391</v>
      </c>
      <c r="C48" s="17" t="s">
        <v>35</v>
      </c>
      <c r="D48" s="43" t="s">
        <v>154</v>
      </c>
      <c r="E48" s="28">
        <v>55000</v>
      </c>
      <c r="F48" s="28">
        <v>0</v>
      </c>
      <c r="G48" s="28">
        <v>0</v>
      </c>
      <c r="H48" s="28">
        <v>30600</v>
      </c>
      <c r="I48" s="5">
        <f>H48-E48</f>
        <v>-24400</v>
      </c>
      <c r="J48" s="17" t="s">
        <v>96</v>
      </c>
      <c r="K48" s="17"/>
      <c r="L48" s="5" t="s">
        <v>183</v>
      </c>
      <c r="M48" s="17"/>
    </row>
    <row r="49" spans="1:13" x14ac:dyDescent="0.55000000000000004">
      <c r="A49" s="17" t="s">
        <v>114</v>
      </c>
      <c r="B49" s="17">
        <v>32391</v>
      </c>
      <c r="C49" s="17" t="s">
        <v>36</v>
      </c>
      <c r="D49" s="43" t="s">
        <v>155</v>
      </c>
      <c r="E49" s="28">
        <v>65000</v>
      </c>
      <c r="F49" s="28">
        <v>0</v>
      </c>
      <c r="G49" s="28">
        <v>0</v>
      </c>
      <c r="H49" s="28">
        <v>38400</v>
      </c>
      <c r="I49" s="5">
        <f>H49-E49</f>
        <v>-26600</v>
      </c>
      <c r="J49" s="17" t="s">
        <v>96</v>
      </c>
      <c r="K49" s="17"/>
      <c r="L49" s="41" t="s">
        <v>99</v>
      </c>
      <c r="M49" s="17"/>
    </row>
    <row r="50" spans="1:13" x14ac:dyDescent="0.55000000000000004">
      <c r="A50" s="17" t="s">
        <v>115</v>
      </c>
      <c r="B50" s="17">
        <v>32395</v>
      </c>
      <c r="C50" s="17" t="s">
        <v>101</v>
      </c>
      <c r="D50" s="43" t="s">
        <v>156</v>
      </c>
      <c r="E50" s="28">
        <v>25000</v>
      </c>
      <c r="F50" s="28">
        <v>0</v>
      </c>
      <c r="G50" s="28">
        <v>0</v>
      </c>
      <c r="H50" s="28">
        <v>0</v>
      </c>
      <c r="I50" s="5">
        <f>H50-E50</f>
        <v>-25000</v>
      </c>
      <c r="J50" s="17" t="s">
        <v>96</v>
      </c>
      <c r="K50" s="17"/>
      <c r="L50" s="5" t="s">
        <v>183</v>
      </c>
      <c r="M50" s="17"/>
    </row>
    <row r="51" spans="1:13" x14ac:dyDescent="0.55000000000000004">
      <c r="A51" s="17" t="s">
        <v>116</v>
      </c>
      <c r="B51" s="17">
        <v>32396</v>
      </c>
      <c r="C51" s="17" t="s">
        <v>37</v>
      </c>
      <c r="D51" s="43" t="s">
        <v>157</v>
      </c>
      <c r="E51" s="28">
        <v>55000</v>
      </c>
      <c r="F51" s="28">
        <v>0</v>
      </c>
      <c r="G51" s="28">
        <v>0</v>
      </c>
      <c r="H51" s="28">
        <v>82000</v>
      </c>
      <c r="I51" s="5">
        <f>H51-E51</f>
        <v>27000</v>
      </c>
      <c r="J51" s="17" t="s">
        <v>96</v>
      </c>
      <c r="K51" s="17"/>
      <c r="L51" s="17" t="s">
        <v>99</v>
      </c>
      <c r="M51" s="17"/>
    </row>
    <row r="52" spans="1:13" x14ac:dyDescent="0.55000000000000004">
      <c r="A52" s="17" t="s">
        <v>117</v>
      </c>
      <c r="B52" s="17">
        <v>32399</v>
      </c>
      <c r="C52" s="17" t="s">
        <v>45</v>
      </c>
      <c r="D52" s="43" t="s">
        <v>158</v>
      </c>
      <c r="E52" s="28">
        <v>0</v>
      </c>
      <c r="F52" s="28">
        <v>110640</v>
      </c>
      <c r="G52" s="28">
        <v>0</v>
      </c>
      <c r="H52" s="28">
        <v>128000</v>
      </c>
      <c r="I52" s="5">
        <f>H52-F52</f>
        <v>17360</v>
      </c>
      <c r="J52" s="17" t="s">
        <v>96</v>
      </c>
      <c r="K52" s="17"/>
      <c r="L52" s="5" t="s">
        <v>183</v>
      </c>
      <c r="M52" s="17"/>
    </row>
    <row r="53" spans="1:13" x14ac:dyDescent="0.55000000000000004">
      <c r="A53" s="17" t="s">
        <v>71</v>
      </c>
      <c r="B53" s="20">
        <v>3292</v>
      </c>
      <c r="C53" s="19" t="s">
        <v>38</v>
      </c>
      <c r="D53" s="19"/>
      <c r="E53" s="27">
        <f>SUM(E54:E56)</f>
        <v>115000</v>
      </c>
      <c r="F53" s="27">
        <f t="shared" ref="F53:G53" si="12">SUM(F54:F56)</f>
        <v>0</v>
      </c>
      <c r="G53" s="27">
        <f t="shared" si="12"/>
        <v>0</v>
      </c>
      <c r="H53" s="27">
        <f>SUM(H54:H56)</f>
        <v>109800</v>
      </c>
      <c r="I53" s="27">
        <f>SUM(I54:I56)</f>
        <v>-5200</v>
      </c>
      <c r="J53" s="17"/>
      <c r="K53" s="17"/>
      <c r="L53" s="17"/>
      <c r="M53" s="17"/>
    </row>
    <row r="54" spans="1:13" x14ac:dyDescent="0.55000000000000004">
      <c r="A54" s="17" t="s">
        <v>72</v>
      </c>
      <c r="B54" s="26">
        <v>32921</v>
      </c>
      <c r="C54" s="25" t="s">
        <v>85</v>
      </c>
      <c r="D54" s="43" t="s">
        <v>159</v>
      </c>
      <c r="E54" s="29">
        <v>30000</v>
      </c>
      <c r="F54" s="29">
        <v>0</v>
      </c>
      <c r="G54" s="29">
        <v>0</v>
      </c>
      <c r="H54" s="29">
        <v>29000</v>
      </c>
      <c r="I54" s="5">
        <f>H54-E54</f>
        <v>-1000</v>
      </c>
      <c r="J54" s="17" t="s">
        <v>96</v>
      </c>
      <c r="K54" s="17" t="s">
        <v>92</v>
      </c>
      <c r="L54" s="17"/>
      <c r="M54" s="17"/>
    </row>
    <row r="55" spans="1:13" x14ac:dyDescent="0.55000000000000004">
      <c r="A55" s="17" t="s">
        <v>73</v>
      </c>
      <c r="B55" s="17">
        <v>32922</v>
      </c>
      <c r="C55" s="17" t="s">
        <v>39</v>
      </c>
      <c r="D55" s="43" t="s">
        <v>160</v>
      </c>
      <c r="E55" s="28">
        <v>40000</v>
      </c>
      <c r="F55" s="28">
        <v>0</v>
      </c>
      <c r="G55" s="28">
        <v>0</v>
      </c>
      <c r="H55" s="28">
        <v>42200</v>
      </c>
      <c r="I55" s="5">
        <f>H55-E55</f>
        <v>2200</v>
      </c>
      <c r="J55" s="17" t="s">
        <v>96</v>
      </c>
      <c r="K55" s="17" t="s">
        <v>92</v>
      </c>
      <c r="L55" s="17"/>
      <c r="M55" s="17"/>
    </row>
    <row r="56" spans="1:13" x14ac:dyDescent="0.55000000000000004">
      <c r="A56" s="17" t="s">
        <v>74</v>
      </c>
      <c r="B56" s="17">
        <v>32923</v>
      </c>
      <c r="C56" s="17" t="s">
        <v>40</v>
      </c>
      <c r="D56" s="43" t="s">
        <v>161</v>
      </c>
      <c r="E56" s="28">
        <v>45000</v>
      </c>
      <c r="F56" s="28">
        <v>0</v>
      </c>
      <c r="G56" s="28">
        <v>0</v>
      </c>
      <c r="H56" s="28">
        <v>38600</v>
      </c>
      <c r="I56" s="5">
        <f>H56-E56</f>
        <v>-6400</v>
      </c>
      <c r="J56" s="17" t="s">
        <v>96</v>
      </c>
      <c r="K56" s="17" t="s">
        <v>92</v>
      </c>
      <c r="L56" s="17"/>
      <c r="M56" s="17"/>
    </row>
    <row r="57" spans="1:13" x14ac:dyDescent="0.55000000000000004">
      <c r="A57" s="17" t="s">
        <v>75</v>
      </c>
      <c r="B57" s="19">
        <v>3293</v>
      </c>
      <c r="C57" s="19" t="s">
        <v>170</v>
      </c>
      <c r="D57" s="17"/>
      <c r="E57" s="27">
        <f>E58</f>
        <v>0</v>
      </c>
      <c r="F57" s="27">
        <f t="shared" ref="F57" si="13">F58</f>
        <v>9360</v>
      </c>
      <c r="G57" s="27">
        <f>G58+G59</f>
        <v>19900</v>
      </c>
      <c r="H57" s="27">
        <f>H58+H59</f>
        <v>11270</v>
      </c>
      <c r="I57" s="27">
        <f>I58+I59</f>
        <v>-17990</v>
      </c>
      <c r="J57" s="17"/>
      <c r="K57" s="17"/>
      <c r="L57" s="17"/>
      <c r="M57" s="17"/>
    </row>
    <row r="58" spans="1:13" x14ac:dyDescent="0.55000000000000004">
      <c r="A58" s="17" t="s">
        <v>76</v>
      </c>
      <c r="B58" s="17">
        <v>32931</v>
      </c>
      <c r="C58" s="17" t="s">
        <v>172</v>
      </c>
      <c r="D58" s="44" t="s">
        <v>181</v>
      </c>
      <c r="E58" s="28">
        <v>0</v>
      </c>
      <c r="F58" s="28">
        <v>9360</v>
      </c>
      <c r="G58" s="28">
        <v>11520</v>
      </c>
      <c r="H58" s="28">
        <v>4570</v>
      </c>
      <c r="I58" s="29">
        <f>H58-(F58+G58)</f>
        <v>-16310</v>
      </c>
      <c r="J58" s="17" t="s">
        <v>96</v>
      </c>
      <c r="K58" s="17"/>
      <c r="L58" s="39" t="s">
        <v>164</v>
      </c>
      <c r="M58" s="17" t="s">
        <v>130</v>
      </c>
    </row>
    <row r="59" spans="1:13" x14ac:dyDescent="0.55000000000000004">
      <c r="A59" s="17" t="s">
        <v>171</v>
      </c>
      <c r="B59" s="17">
        <v>32931</v>
      </c>
      <c r="C59" s="17" t="s">
        <v>170</v>
      </c>
      <c r="D59" s="44" t="s">
        <v>181</v>
      </c>
      <c r="E59" s="28">
        <v>0</v>
      </c>
      <c r="F59" s="28">
        <v>0</v>
      </c>
      <c r="G59" s="28">
        <v>8380</v>
      </c>
      <c r="H59" s="28">
        <v>6700</v>
      </c>
      <c r="I59" s="29">
        <f>H59-(F59+G59)</f>
        <v>-1680</v>
      </c>
      <c r="J59" s="17"/>
      <c r="K59" s="17"/>
      <c r="L59" s="39"/>
      <c r="M59" s="17"/>
    </row>
    <row r="60" spans="1:13" x14ac:dyDescent="0.55000000000000004">
      <c r="A60" s="17" t="s">
        <v>122</v>
      </c>
      <c r="B60" s="20">
        <v>4221</v>
      </c>
      <c r="C60" s="19" t="s">
        <v>41</v>
      </c>
      <c r="D60" s="19"/>
      <c r="E60" s="27">
        <f>SUM(E61:E63)</f>
        <v>280000</v>
      </c>
      <c r="F60" s="27">
        <f t="shared" ref="F60:G60" si="14">SUM(F61:F63)</f>
        <v>0</v>
      </c>
      <c r="G60" s="27">
        <f t="shared" si="14"/>
        <v>0</v>
      </c>
      <c r="H60" s="27">
        <f>SUM(H61:H63)</f>
        <v>252300</v>
      </c>
      <c r="I60" s="27">
        <f>SUM(I61:I63)</f>
        <v>-27700</v>
      </c>
      <c r="J60" s="17"/>
      <c r="K60" s="17"/>
      <c r="L60" s="17"/>
      <c r="M60" s="17"/>
    </row>
    <row r="61" spans="1:13" x14ac:dyDescent="0.55000000000000004">
      <c r="A61" s="34" t="s">
        <v>123</v>
      </c>
      <c r="B61" s="17">
        <v>42211</v>
      </c>
      <c r="C61" s="17" t="s">
        <v>93</v>
      </c>
      <c r="D61" s="43" t="s">
        <v>162</v>
      </c>
      <c r="E61" s="28">
        <v>190000</v>
      </c>
      <c r="F61" s="28">
        <v>0</v>
      </c>
      <c r="G61" s="28">
        <v>0</v>
      </c>
      <c r="H61" s="28">
        <v>189600</v>
      </c>
      <c r="I61" s="5">
        <f>H61-E61</f>
        <v>-400</v>
      </c>
      <c r="J61" s="17" t="s">
        <v>96</v>
      </c>
      <c r="K61" s="17"/>
      <c r="L61" s="5" t="s">
        <v>183</v>
      </c>
      <c r="M61" s="17"/>
    </row>
    <row r="62" spans="1:13" x14ac:dyDescent="0.55000000000000004">
      <c r="A62" s="17" t="s">
        <v>124</v>
      </c>
      <c r="B62" s="17">
        <v>42212</v>
      </c>
      <c r="C62" s="17" t="s">
        <v>94</v>
      </c>
      <c r="D62" s="43" t="s">
        <v>163</v>
      </c>
      <c r="E62" s="28">
        <v>90000</v>
      </c>
      <c r="F62" s="28">
        <v>0</v>
      </c>
      <c r="G62" s="28">
        <v>0</v>
      </c>
      <c r="H62" s="28">
        <v>44900</v>
      </c>
      <c r="I62" s="5">
        <f>H62-E62</f>
        <v>-45100</v>
      </c>
      <c r="J62" s="17" t="s">
        <v>96</v>
      </c>
      <c r="K62" s="17"/>
      <c r="L62" s="5" t="s">
        <v>183</v>
      </c>
      <c r="M62" s="17"/>
    </row>
    <row r="63" spans="1:13" x14ac:dyDescent="0.55000000000000004">
      <c r="A63" s="17" t="s">
        <v>125</v>
      </c>
      <c r="B63" s="17">
        <v>42219</v>
      </c>
      <c r="C63" s="17" t="s">
        <v>121</v>
      </c>
      <c r="D63" s="43" t="s">
        <v>165</v>
      </c>
      <c r="E63" s="28">
        <v>0</v>
      </c>
      <c r="F63" s="28">
        <v>0</v>
      </c>
      <c r="G63" s="28">
        <v>0</v>
      </c>
      <c r="H63" s="28">
        <v>17800</v>
      </c>
      <c r="I63" s="5">
        <f>H63-E63</f>
        <v>17800</v>
      </c>
      <c r="J63" s="17" t="s">
        <v>96</v>
      </c>
      <c r="K63" s="17"/>
      <c r="L63" s="5" t="s">
        <v>183</v>
      </c>
      <c r="M63" s="17"/>
    </row>
    <row r="64" spans="1:13" x14ac:dyDescent="0.55000000000000004">
      <c r="A64" s="17" t="s">
        <v>119</v>
      </c>
      <c r="B64" s="20">
        <v>4225</v>
      </c>
      <c r="C64" s="19" t="s">
        <v>102</v>
      </c>
      <c r="D64" s="44"/>
      <c r="E64" s="27">
        <f>E65+E66</f>
        <v>100000</v>
      </c>
      <c r="F64" s="27">
        <f t="shared" ref="F64:G64" si="15">F65+F66</f>
        <v>0</v>
      </c>
      <c r="G64" s="27">
        <f t="shared" si="15"/>
        <v>0</v>
      </c>
      <c r="H64" s="27">
        <f>H65+H66</f>
        <v>238000</v>
      </c>
      <c r="I64" s="27">
        <f>I65+I66</f>
        <v>138000</v>
      </c>
      <c r="J64" s="17"/>
      <c r="K64" s="17"/>
      <c r="L64" s="17"/>
      <c r="M64" s="17"/>
    </row>
    <row r="65" spans="1:13" x14ac:dyDescent="0.55000000000000004">
      <c r="A65" s="17" t="s">
        <v>118</v>
      </c>
      <c r="B65" s="17">
        <v>42251</v>
      </c>
      <c r="C65" s="17" t="s">
        <v>103</v>
      </c>
      <c r="D65" s="44">
        <v>38000000</v>
      </c>
      <c r="E65" s="28">
        <v>50000</v>
      </c>
      <c r="F65" s="28">
        <v>0</v>
      </c>
      <c r="G65" s="28">
        <v>0</v>
      </c>
      <c r="H65" s="28">
        <v>131000</v>
      </c>
      <c r="I65" s="5">
        <f>H65-E65</f>
        <v>81000</v>
      </c>
      <c r="J65" s="17" t="s">
        <v>96</v>
      </c>
      <c r="K65" s="17"/>
      <c r="L65" s="5" t="s">
        <v>183</v>
      </c>
      <c r="M65" s="17"/>
    </row>
    <row r="66" spans="1:13" x14ac:dyDescent="0.55000000000000004">
      <c r="A66" s="17" t="s">
        <v>173</v>
      </c>
      <c r="B66" s="17">
        <v>42259</v>
      </c>
      <c r="C66" s="17" t="s">
        <v>104</v>
      </c>
      <c r="D66" s="44">
        <v>38000000</v>
      </c>
      <c r="E66" s="28">
        <v>50000</v>
      </c>
      <c r="F66" s="28">
        <v>0</v>
      </c>
      <c r="G66" s="28">
        <v>0</v>
      </c>
      <c r="H66" s="28">
        <v>107000</v>
      </c>
      <c r="I66" s="5">
        <f>H66-E66</f>
        <v>57000</v>
      </c>
      <c r="J66" s="17" t="s">
        <v>96</v>
      </c>
      <c r="K66" s="17"/>
      <c r="L66" s="5" t="s">
        <v>183</v>
      </c>
      <c r="M66" s="17"/>
    </row>
    <row r="67" spans="1:13" x14ac:dyDescent="0.55000000000000004">
      <c r="A67" s="17" t="s">
        <v>126</v>
      </c>
      <c r="B67" s="20">
        <v>4241</v>
      </c>
      <c r="C67" s="19" t="s">
        <v>42</v>
      </c>
      <c r="D67" s="19"/>
      <c r="E67" s="27">
        <f>E68</f>
        <v>40000</v>
      </c>
      <c r="F67" s="27">
        <f t="shared" ref="F67:H67" si="16">F68</f>
        <v>0</v>
      </c>
      <c r="G67" s="27">
        <f t="shared" si="16"/>
        <v>0</v>
      </c>
      <c r="H67" s="27">
        <f t="shared" si="16"/>
        <v>42000</v>
      </c>
      <c r="I67" s="27">
        <f>I68</f>
        <v>2000</v>
      </c>
      <c r="J67" s="17"/>
      <c r="K67" s="17"/>
      <c r="L67" s="17"/>
      <c r="M67" s="17"/>
    </row>
    <row r="68" spans="1:13" x14ac:dyDescent="0.55000000000000004">
      <c r="A68" s="17" t="s">
        <v>127</v>
      </c>
      <c r="B68" s="17">
        <v>42411</v>
      </c>
      <c r="C68" s="17" t="s">
        <v>42</v>
      </c>
      <c r="D68" s="44">
        <v>22113000</v>
      </c>
      <c r="E68" s="28">
        <v>40000</v>
      </c>
      <c r="F68" s="28">
        <v>0</v>
      </c>
      <c r="G68" s="28">
        <v>0</v>
      </c>
      <c r="H68" s="28">
        <v>42000</v>
      </c>
      <c r="I68" s="5">
        <f>H68-E68</f>
        <v>2000</v>
      </c>
      <c r="J68" s="17" t="s">
        <v>96</v>
      </c>
      <c r="K68" s="17"/>
      <c r="L68" s="5" t="s">
        <v>183</v>
      </c>
      <c r="M68" s="17"/>
    </row>
    <row r="69" spans="1:13" x14ac:dyDescent="0.55000000000000004">
      <c r="A69" s="17" t="s">
        <v>77</v>
      </c>
      <c r="B69" s="20">
        <v>4262</v>
      </c>
      <c r="C69" s="19" t="s">
        <v>43</v>
      </c>
      <c r="D69" s="19"/>
      <c r="E69" s="27">
        <f>E70</f>
        <v>32000</v>
      </c>
      <c r="F69" s="27">
        <f t="shared" ref="F69:H69" si="17">F70</f>
        <v>0</v>
      </c>
      <c r="G69" s="27">
        <f t="shared" si="17"/>
        <v>0</v>
      </c>
      <c r="H69" s="27">
        <f t="shared" si="17"/>
        <v>2300</v>
      </c>
      <c r="I69" s="27">
        <f>I70</f>
        <v>-29700</v>
      </c>
      <c r="J69" s="17"/>
      <c r="K69" s="17"/>
      <c r="L69" s="17"/>
      <c r="M69" s="17"/>
    </row>
    <row r="70" spans="1:13" x14ac:dyDescent="0.55000000000000004">
      <c r="A70" s="17" t="s">
        <v>78</v>
      </c>
      <c r="B70" s="17">
        <v>42621</v>
      </c>
      <c r="C70" s="17" t="s">
        <v>43</v>
      </c>
      <c r="D70" s="44">
        <v>48000000</v>
      </c>
      <c r="E70" s="28">
        <v>32000</v>
      </c>
      <c r="F70" s="28">
        <v>0</v>
      </c>
      <c r="G70" s="28">
        <v>0</v>
      </c>
      <c r="H70" s="28">
        <v>2300</v>
      </c>
      <c r="I70" s="5">
        <f>H70-E70</f>
        <v>-29700</v>
      </c>
      <c r="J70" s="17" t="s">
        <v>96</v>
      </c>
      <c r="K70" s="17"/>
      <c r="L70" s="5" t="s">
        <v>183</v>
      </c>
      <c r="M70" s="17"/>
    </row>
    <row r="71" spans="1:13" x14ac:dyDescent="0.55000000000000004">
      <c r="A71" s="17" t="s">
        <v>176</v>
      </c>
      <c r="B71" s="20">
        <v>4123</v>
      </c>
      <c r="C71" s="19" t="s">
        <v>180</v>
      </c>
      <c r="D71" s="44"/>
      <c r="E71" s="27">
        <v>0</v>
      </c>
      <c r="F71" s="27">
        <v>0</v>
      </c>
      <c r="G71" s="27">
        <v>0</v>
      </c>
      <c r="H71" s="27">
        <f>H72</f>
        <v>170325</v>
      </c>
      <c r="I71" s="3">
        <f>H71-E71</f>
        <v>170325</v>
      </c>
      <c r="J71" s="17"/>
      <c r="K71" s="17"/>
      <c r="L71" s="5"/>
      <c r="M71" s="17"/>
    </row>
    <row r="72" spans="1:13" x14ac:dyDescent="0.55000000000000004">
      <c r="A72" s="17" t="s">
        <v>177</v>
      </c>
      <c r="B72" s="17" t="s">
        <v>178</v>
      </c>
      <c r="C72" s="17" t="s">
        <v>179</v>
      </c>
      <c r="D72" s="44">
        <v>48000000</v>
      </c>
      <c r="E72" s="28">
        <v>0</v>
      </c>
      <c r="F72" s="28">
        <v>0</v>
      </c>
      <c r="G72" s="28">
        <v>0</v>
      </c>
      <c r="H72" s="28">
        <v>170325</v>
      </c>
      <c r="I72" s="5">
        <f>H72-E72</f>
        <v>170325</v>
      </c>
      <c r="J72" s="17" t="s">
        <v>96</v>
      </c>
      <c r="K72" s="17"/>
      <c r="L72" s="5" t="s">
        <v>182</v>
      </c>
      <c r="M72" s="17"/>
    </row>
    <row r="73" spans="1:13" x14ac:dyDescent="0.55000000000000004">
      <c r="A73" s="17"/>
      <c r="B73" s="17"/>
      <c r="C73" s="19" t="s">
        <v>89</v>
      </c>
      <c r="D73" s="17"/>
      <c r="E73" s="27">
        <f>E12+E19+E21+E26+E39+E42+E45+E53+E60++E69+E29+E32+E34+E47+E67+E64+E71</f>
        <v>2492000</v>
      </c>
      <c r="F73" s="27">
        <f>F12+F19+F21+F26+F39+F42+F45+F53+F60++F69+F29+F32+F34+F47+F67+F64+F71+F57</f>
        <v>120000</v>
      </c>
      <c r="G73" s="27">
        <f>G12+G19+G21+G26+G39+G42+G45+G53+G60++G69+G29+G32+G34+G47+G67+G64+G71+G57</f>
        <v>19900</v>
      </c>
      <c r="H73" s="27">
        <f>H12+H19+H21+H26+H39+H42+H45+H53+H60++H69+H29+H32+H34+H47+H67+H64+H71+H57</f>
        <v>2814535</v>
      </c>
      <c r="I73" s="27">
        <f>I12+I19+I21+I26+I39+I42+I45+I53+I60++I69+I29+I32+I34+I47+I67+I64+I71+I57</f>
        <v>182635</v>
      </c>
      <c r="J73" s="17"/>
      <c r="K73" s="17"/>
      <c r="L73" s="17"/>
      <c r="M73" s="17"/>
    </row>
    <row r="75" spans="1:13" x14ac:dyDescent="0.55000000000000004">
      <c r="L75" t="s">
        <v>174</v>
      </c>
    </row>
    <row r="76" spans="1:13" x14ac:dyDescent="0.55000000000000004">
      <c r="L76" t="s">
        <v>175</v>
      </c>
    </row>
  </sheetData>
  <mergeCells count="1">
    <mergeCell ref="D10:M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Ilić - Huserik</dc:creator>
  <cp:lastModifiedBy>Recenzent</cp:lastModifiedBy>
  <cp:lastPrinted>2022-01-19T12:16:05Z</cp:lastPrinted>
  <dcterms:created xsi:type="dcterms:W3CDTF">2015-02-11T08:37:41Z</dcterms:created>
  <dcterms:modified xsi:type="dcterms:W3CDTF">2022-01-19T12:46:32Z</dcterms:modified>
</cp:coreProperties>
</file>