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nilic\Desktop\financijsko izvjesce 2024\"/>
    </mc:Choice>
  </mc:AlternateContent>
  <xr:revisionPtr revIDLastSave="0" documentId="13_ncr:1_{2EA2E408-D3E5-4878-B620-3F81130337D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505" yWindow="2505" windowWidth="21135" windowHeight="11145"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E307" i="9"/>
  <c r="B307" i="9" s="1"/>
  <c r="H306" i="9"/>
  <c r="G306" i="9"/>
  <c r="E306" i="9" s="1"/>
  <c r="F306" i="9"/>
  <c r="H305" i="9"/>
  <c r="G305" i="9"/>
  <c r="E305" i="9" s="1"/>
  <c r="B305" i="9" s="1"/>
  <c r="F305" i="9"/>
  <c r="H304" i="9"/>
  <c r="E304" i="9" s="1"/>
  <c r="B304" i="9" s="1"/>
  <c r="G304" i="9"/>
  <c r="F304" i="9"/>
  <c r="H303" i="9"/>
  <c r="E303" i="9" s="1"/>
  <c r="B303" i="9" s="1"/>
  <c r="G303" i="9"/>
  <c r="F303" i="9"/>
  <c r="H302" i="9"/>
  <c r="G302" i="9"/>
  <c r="E302" i="9" s="1"/>
  <c r="B302" i="9" s="1"/>
  <c r="F302" i="9"/>
  <c r="H301" i="9"/>
  <c r="G301" i="9"/>
  <c r="E301" i="9" s="1"/>
  <c r="B301" i="9" s="1"/>
  <c r="F301" i="9"/>
  <c r="H300" i="9"/>
  <c r="G300" i="9"/>
  <c r="F300" i="9"/>
  <c r="H299" i="9"/>
  <c r="G299" i="9"/>
  <c r="F299" i="9"/>
  <c r="E299" i="9"/>
  <c r="B299" i="9" s="1"/>
  <c r="H298" i="9"/>
  <c r="G298" i="9"/>
  <c r="E298" i="9" s="1"/>
  <c r="F298" i="9"/>
  <c r="H297" i="9"/>
  <c r="G297" i="9"/>
  <c r="E297" i="9" s="1"/>
  <c r="B297" i="9" s="1"/>
  <c r="F297" i="9"/>
  <c r="H296" i="9"/>
  <c r="G296" i="9"/>
  <c r="F296" i="9"/>
  <c r="H295" i="9"/>
  <c r="G295" i="9"/>
  <c r="F295" i="9"/>
  <c r="E295" i="9"/>
  <c r="B295" i="9" s="1"/>
  <c r="H294" i="9"/>
  <c r="G294" i="9"/>
  <c r="E294" i="9" s="1"/>
  <c r="F294" i="9"/>
  <c r="H293" i="9"/>
  <c r="G293" i="9"/>
  <c r="F293" i="9"/>
  <c r="H292" i="9"/>
  <c r="G292" i="9"/>
  <c r="E292" i="9" s="1"/>
  <c r="B292" i="9" s="1"/>
  <c r="F292" i="9"/>
  <c r="F291" i="9"/>
  <c r="F290" i="9"/>
  <c r="H289" i="9"/>
  <c r="G289" i="9"/>
  <c r="E289" i="9" s="1"/>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M270" i="9"/>
  <c r="L270" i="9"/>
  <c r="F270" i="9"/>
  <c r="E270" i="9"/>
  <c r="M269" i="9"/>
  <c r="L269" i="9"/>
  <c r="F269" i="9" s="1"/>
  <c r="B269" i="9" s="1"/>
  <c r="E269" i="9"/>
  <c r="M268" i="9"/>
  <c r="L268" i="9"/>
  <c r="F268" i="9" s="1"/>
  <c r="E268" i="9"/>
  <c r="M267" i="9"/>
  <c r="L267" i="9"/>
  <c r="F267" i="9"/>
  <c r="E267" i="9"/>
  <c r="M266" i="9"/>
  <c r="L266" i="9"/>
  <c r="F266" i="9"/>
  <c r="E266" i="9"/>
  <c r="M265" i="9"/>
  <c r="L265" i="9"/>
  <c r="F265" i="9" s="1"/>
  <c r="B265" i="9" s="1"/>
  <c r="E265" i="9"/>
  <c r="M264" i="9"/>
  <c r="L264" i="9"/>
  <c r="F264" i="9" s="1"/>
  <c r="E264" i="9"/>
  <c r="M263" i="9"/>
  <c r="L263" i="9"/>
  <c r="F263" i="9"/>
  <c r="E263" i="9"/>
  <c r="M262" i="9"/>
  <c r="L262" i="9"/>
  <c r="F262" i="9"/>
  <c r="E262" i="9"/>
  <c r="M261" i="9"/>
  <c r="L261" i="9"/>
  <c r="F261" i="9" s="1"/>
  <c r="B261" i="9" s="1"/>
  <c r="E261" i="9"/>
  <c r="M260" i="9"/>
  <c r="L260" i="9"/>
  <c r="F260" i="9" s="1"/>
  <c r="E260" i="9"/>
  <c r="M259" i="9"/>
  <c r="L259" i="9"/>
  <c r="F259" i="9"/>
  <c r="E259" i="9"/>
  <c r="M258" i="9"/>
  <c r="L258" i="9"/>
  <c r="F258" i="9"/>
  <c r="E258" i="9"/>
  <c r="M257" i="9"/>
  <c r="L257" i="9"/>
  <c r="F257" i="9" s="1"/>
  <c r="B257" i="9" s="1"/>
  <c r="E257" i="9"/>
  <c r="M256" i="9"/>
  <c r="L256" i="9"/>
  <c r="F256" i="9" s="1"/>
  <c r="E256" i="9"/>
  <c r="M255" i="9"/>
  <c r="L255" i="9"/>
  <c r="F255" i="9"/>
  <c r="E255" i="9"/>
  <c r="M254" i="9"/>
  <c r="L254" i="9"/>
  <c r="F254" i="9"/>
  <c r="E254" i="9"/>
  <c r="M253" i="9"/>
  <c r="L253" i="9"/>
  <c r="F253" i="9" s="1"/>
  <c r="B253" i="9" s="1"/>
  <c r="E253" i="9"/>
  <c r="M252" i="9"/>
  <c r="L252" i="9"/>
  <c r="F252" i="9" s="1"/>
  <c r="E252" i="9"/>
  <c r="M251" i="9"/>
  <c r="L251" i="9"/>
  <c r="F251" i="9"/>
  <c r="E251" i="9"/>
  <c r="M250" i="9"/>
  <c r="L250" i="9"/>
  <c r="F250" i="9"/>
  <c r="E250" i="9"/>
  <c r="M249" i="9"/>
  <c r="L249" i="9"/>
  <c r="F249" i="9" s="1"/>
  <c r="B249" i="9" s="1"/>
  <c r="E249" i="9"/>
  <c r="M248" i="9"/>
  <c r="L248" i="9"/>
  <c r="F248" i="9" s="1"/>
  <c r="E248" i="9"/>
  <c r="M247" i="9"/>
  <c r="L247" i="9"/>
  <c r="F247" i="9"/>
  <c r="E247" i="9"/>
  <c r="M246" i="9"/>
  <c r="L246" i="9"/>
  <c r="F246" i="9"/>
  <c r="E246" i="9"/>
  <c r="M245" i="9"/>
  <c r="L245" i="9"/>
  <c r="F245" i="9" s="1"/>
  <c r="B245" i="9" s="1"/>
  <c r="E245" i="9"/>
  <c r="M244" i="9"/>
  <c r="L244" i="9"/>
  <c r="F244" i="9" s="1"/>
  <c r="E244" i="9"/>
  <c r="M243" i="9"/>
  <c r="L243" i="9"/>
  <c r="F243" i="9"/>
  <c r="E243" i="9"/>
  <c r="M242" i="9"/>
  <c r="L242" i="9"/>
  <c r="F242" i="9"/>
  <c r="E242" i="9"/>
  <c r="M241" i="9"/>
  <c r="L241" i="9"/>
  <c r="F241" i="9" s="1"/>
  <c r="B241" i="9" s="1"/>
  <c r="E241" i="9"/>
  <c r="M240" i="9"/>
  <c r="L240" i="9"/>
  <c r="F240" i="9" s="1"/>
  <c r="E240" i="9"/>
  <c r="M239" i="9"/>
  <c r="L239" i="9"/>
  <c r="F239" i="9"/>
  <c r="E239" i="9"/>
  <c r="M238" i="9"/>
  <c r="L238" i="9"/>
  <c r="F238" i="9"/>
  <c r="E238" i="9"/>
  <c r="M237" i="9"/>
  <c r="L237" i="9"/>
  <c r="F237" i="9" s="1"/>
  <c r="B237" i="9" s="1"/>
  <c r="E237" i="9"/>
  <c r="M236" i="9"/>
  <c r="L236" i="9"/>
  <c r="F236" i="9" s="1"/>
  <c r="E236" i="9"/>
  <c r="M235" i="9"/>
  <c r="L235" i="9"/>
  <c r="F235" i="9"/>
  <c r="E235" i="9"/>
  <c r="M234" i="9"/>
  <c r="L234" i="9"/>
  <c r="F234" i="9"/>
  <c r="E234" i="9"/>
  <c r="M233" i="9"/>
  <c r="L233" i="9"/>
  <c r="F233" i="9" s="1"/>
  <c r="B233" i="9" s="1"/>
  <c r="E233" i="9"/>
  <c r="M232" i="9"/>
  <c r="L232" i="9"/>
  <c r="F232" i="9" s="1"/>
  <c r="E232" i="9"/>
  <c r="M231" i="9"/>
  <c r="L231" i="9"/>
  <c r="F231" i="9"/>
  <c r="E231" i="9"/>
  <c r="M230" i="9"/>
  <c r="L230" i="9"/>
  <c r="F230" i="9"/>
  <c r="E230" i="9"/>
  <c r="M229" i="9"/>
  <c r="L229" i="9"/>
  <c r="F229" i="9" s="1"/>
  <c r="B229" i="9" s="1"/>
  <c r="E229" i="9"/>
  <c r="M228" i="9"/>
  <c r="L228" i="9"/>
  <c r="F228" i="9" s="1"/>
  <c r="E228" i="9"/>
  <c r="M227" i="9"/>
  <c r="L227" i="9"/>
  <c r="F227" i="9"/>
  <c r="E227" i="9"/>
  <c r="M226" i="9"/>
  <c r="F226" i="9" s="1"/>
  <c r="L226" i="9"/>
  <c r="E226" i="9"/>
  <c r="M225" i="9"/>
  <c r="L225" i="9"/>
  <c r="F225" i="9" s="1"/>
  <c r="B225" i="9" s="1"/>
  <c r="E225" i="9"/>
  <c r="M224" i="9"/>
  <c r="L224" i="9"/>
  <c r="F224" i="9" s="1"/>
  <c r="E224" i="9"/>
  <c r="M223" i="9"/>
  <c r="F223" i="9" s="1"/>
  <c r="L223" i="9"/>
  <c r="E223" i="9"/>
  <c r="M222" i="9"/>
  <c r="L222" i="9"/>
  <c r="F222" i="9"/>
  <c r="E222" i="9"/>
  <c r="M221" i="9"/>
  <c r="L221" i="9"/>
  <c r="E221" i="9"/>
  <c r="M220" i="9"/>
  <c r="L220" i="9"/>
  <c r="E220" i="9"/>
  <c r="M219" i="9"/>
  <c r="F219" i="9" s="1"/>
  <c r="L219" i="9"/>
  <c r="E219" i="9"/>
  <c r="M218" i="9"/>
  <c r="F218" i="9" s="1"/>
  <c r="L218" i="9"/>
  <c r="E218" i="9"/>
  <c r="M217" i="9"/>
  <c r="L217" i="9"/>
  <c r="E217" i="9"/>
  <c r="M216" i="9"/>
  <c r="L216" i="9"/>
  <c r="F216" i="9" s="1"/>
  <c r="E216" i="9"/>
  <c r="B216" i="9" s="1"/>
  <c r="M215" i="9"/>
  <c r="L215" i="9"/>
  <c r="F215" i="9" s="1"/>
  <c r="E215" i="9"/>
  <c r="M214" i="9"/>
  <c r="L214" i="9"/>
  <c r="F214" i="9"/>
  <c r="E214" i="9"/>
  <c r="M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E144" i="9" s="1"/>
  <c r="B144" i="9" s="1"/>
  <c r="F144" i="9"/>
  <c r="H143"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G115" i="9"/>
  <c r="F115" i="9"/>
  <c r="B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G83" i="9"/>
  <c r="F83" i="9"/>
  <c r="B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E69" i="9" s="1"/>
  <c r="F69" i="9"/>
  <c r="H68" i="9"/>
  <c r="G68" i="9"/>
  <c r="F68" i="9"/>
  <c r="H67" i="9"/>
  <c r="E67" i="9" s="1"/>
  <c r="B67" i="9" s="1"/>
  <c r="G67" i="9"/>
  <c r="F67" i="9"/>
  <c r="H66" i="9"/>
  <c r="G66" i="9"/>
  <c r="F66" i="9"/>
  <c r="E66" i="9"/>
  <c r="B66" i="9" s="1"/>
  <c r="H65" i="9"/>
  <c r="G65" i="9"/>
  <c r="E65" i="9" s="1"/>
  <c r="F65" i="9"/>
  <c r="H64" i="9"/>
  <c r="G64" i="9"/>
  <c r="F64" i="9"/>
  <c r="H63" i="9"/>
  <c r="E63" i="9" s="1"/>
  <c r="B63" i="9" s="1"/>
  <c r="G63" i="9"/>
  <c r="F63" i="9"/>
  <c r="H62" i="9"/>
  <c r="G62" i="9"/>
  <c r="F62" i="9"/>
  <c r="E62" i="9"/>
  <c r="B62" i="9" s="1"/>
  <c r="H61" i="9"/>
  <c r="G61" i="9"/>
  <c r="E61" i="9" s="1"/>
  <c r="F61" i="9"/>
  <c r="H60" i="9"/>
  <c r="G60" i="9"/>
  <c r="F60" i="9"/>
  <c r="H59" i="9"/>
  <c r="E59" i="9" s="1"/>
  <c r="B59" i="9" s="1"/>
  <c r="G59" i="9"/>
  <c r="F59" i="9"/>
  <c r="H58" i="9"/>
  <c r="G58" i="9"/>
  <c r="F58" i="9"/>
  <c r="E58" i="9"/>
  <c r="B58" i="9" s="1"/>
  <c r="H57" i="9"/>
  <c r="G57" i="9"/>
  <c r="E57" i="9" s="1"/>
  <c r="F57" i="9"/>
  <c r="H56" i="9"/>
  <c r="G56" i="9"/>
  <c r="F56" i="9"/>
  <c r="H55" i="9"/>
  <c r="E55" i="9" s="1"/>
  <c r="B55" i="9" s="1"/>
  <c r="G55" i="9"/>
  <c r="F55" i="9"/>
  <c r="H54" i="9"/>
  <c r="G54" i="9"/>
  <c r="F54" i="9"/>
  <c r="E54" i="9"/>
  <c r="B54" i="9" s="1"/>
  <c r="H53" i="9"/>
  <c r="G53" i="9"/>
  <c r="E53" i="9" s="1"/>
  <c r="F53" i="9"/>
  <c r="H52" i="9"/>
  <c r="G52" i="9"/>
  <c r="F52" i="9"/>
  <c r="H51" i="9"/>
  <c r="E51" i="9" s="1"/>
  <c r="B51" i="9" s="1"/>
  <c r="G51" i="9"/>
  <c r="F51" i="9"/>
  <c r="H50" i="9"/>
  <c r="G50" i="9"/>
  <c r="F50" i="9"/>
  <c r="E50" i="9"/>
  <c r="B50" i="9" s="1"/>
  <c r="H49" i="9"/>
  <c r="G49" i="9"/>
  <c r="E49" i="9" s="1"/>
  <c r="F49" i="9"/>
  <c r="H48" i="9"/>
  <c r="G48" i="9"/>
  <c r="F48" i="9"/>
  <c r="H47" i="9"/>
  <c r="E47" i="9" s="1"/>
  <c r="B47" i="9" s="1"/>
  <c r="G47" i="9"/>
  <c r="F47" i="9"/>
  <c r="H46" i="9"/>
  <c r="G46" i="9"/>
  <c r="F46" i="9"/>
  <c r="E46" i="9"/>
  <c r="B46" i="9" s="1"/>
  <c r="H45" i="9"/>
  <c r="G45" i="9"/>
  <c r="F45" i="9"/>
  <c r="H44" i="9"/>
  <c r="G44" i="9"/>
  <c r="F44" i="9"/>
  <c r="H43" i="9"/>
  <c r="E43" i="9" s="1"/>
  <c r="B43" i="9" s="1"/>
  <c r="G43" i="9"/>
  <c r="F43" i="9"/>
  <c r="H42" i="9"/>
  <c r="E42" i="9" s="1"/>
  <c r="B42" i="9" s="1"/>
  <c r="G42" i="9"/>
  <c r="F42" i="9"/>
  <c r="H41" i="9"/>
  <c r="G41" i="9"/>
  <c r="F41" i="9"/>
  <c r="H40" i="9"/>
  <c r="G40" i="9"/>
  <c r="F40" i="9"/>
  <c r="H39" i="9"/>
  <c r="E39" i="9" s="1"/>
  <c r="B39" i="9" s="1"/>
  <c r="G39" i="9"/>
  <c r="F39" i="9"/>
  <c r="H38" i="9"/>
  <c r="E38" i="9" s="1"/>
  <c r="B38" i="9" s="1"/>
  <c r="G38" i="9"/>
  <c r="F38" i="9"/>
  <c r="H37" i="9"/>
  <c r="G37" i="9"/>
  <c r="E37" i="9" s="1"/>
  <c r="F37" i="9"/>
  <c r="H36" i="9"/>
  <c r="G36" i="9"/>
  <c r="F36" i="9"/>
  <c r="H35" i="9"/>
  <c r="E35" i="9" s="1"/>
  <c r="B35" i="9" s="1"/>
  <c r="G35" i="9"/>
  <c r="F35" i="9"/>
  <c r="H34" i="9"/>
  <c r="G34" i="9"/>
  <c r="F34" i="9"/>
  <c r="E34" i="9"/>
  <c r="B34" i="9" s="1"/>
  <c r="H33" i="9"/>
  <c r="G33" i="9"/>
  <c r="E33" i="9" s="1"/>
  <c r="F33" i="9"/>
  <c r="H32" i="9"/>
  <c r="G32" i="9"/>
  <c r="F32" i="9"/>
  <c r="H31" i="9"/>
  <c r="E31" i="9" s="1"/>
  <c r="B31" i="9" s="1"/>
  <c r="G31" i="9"/>
  <c r="F31" i="9"/>
  <c r="H30" i="9"/>
  <c r="E30" i="9" s="1"/>
  <c r="B30" i="9" s="1"/>
  <c r="G30" i="9"/>
  <c r="F30" i="9"/>
  <c r="H29" i="9"/>
  <c r="G29" i="9"/>
  <c r="E29" i="9" s="1"/>
  <c r="F29" i="9"/>
  <c r="H28" i="9"/>
  <c r="G28" i="9"/>
  <c r="F28" i="9"/>
  <c r="H27" i="9"/>
  <c r="E27" i="9" s="1"/>
  <c r="B27" i="9" s="1"/>
  <c r="G27" i="9"/>
  <c r="F27" i="9"/>
  <c r="H26" i="9"/>
  <c r="G26" i="9"/>
  <c r="F26" i="9"/>
  <c r="E26" i="9"/>
  <c r="B26" i="9" s="1"/>
  <c r="H25" i="9"/>
  <c r="G25" i="9"/>
  <c r="E25" i="9" s="1"/>
  <c r="F25" i="9"/>
  <c r="H24" i="9"/>
  <c r="G24" i="9"/>
  <c r="F24" i="9"/>
  <c r="H23" i="9"/>
  <c r="E23" i="9" s="1"/>
  <c r="B23" i="9" s="1"/>
  <c r="G23" i="9"/>
  <c r="F23" i="9"/>
  <c r="H22" i="9"/>
  <c r="G22" i="9"/>
  <c r="F22" i="9"/>
  <c r="E22" i="9"/>
  <c r="B22" i="9" s="1"/>
  <c r="F21" i="9"/>
  <c r="F4" i="9"/>
  <c r="O3" i="9"/>
  <c r="G275" i="9" s="1"/>
  <c r="E275" i="9" s="1"/>
  <c r="I3" i="9"/>
  <c r="H3" i="9"/>
  <c r="G3" i="9"/>
  <c r="D101" i="8"/>
  <c r="C1576" i="1" s="1"/>
  <c r="D95" i="8"/>
  <c r="D90" i="8"/>
  <c r="D85" i="8"/>
  <c r="D80" i="8"/>
  <c r="D75" i="8"/>
  <c r="D70" i="8"/>
  <c r="D65" i="8"/>
  <c r="D60" i="8"/>
  <c r="C1535" i="1" s="1"/>
  <c r="H1535" i="1" s="1"/>
  <c r="D55" i="8"/>
  <c r="D50" i="8"/>
  <c r="D44" i="8"/>
  <c r="D36" i="8"/>
  <c r="D26" i="8"/>
  <c r="D18" i="8"/>
  <c r="D8" i="8"/>
  <c r="D6" i="8" s="1"/>
  <c r="C1481" i="1" s="1"/>
  <c r="E44" i="7"/>
  <c r="D1475" i="1" s="1"/>
  <c r="D44" i="7"/>
  <c r="H32" i="3" s="1"/>
  <c r="E39" i="7"/>
  <c r="D39" i="7"/>
  <c r="E30" i="7"/>
  <c r="D1461" i="1" s="1"/>
  <c r="D30" i="7"/>
  <c r="C1461" i="1" s="1"/>
  <c r="G1461" i="1" s="1"/>
  <c r="E23" i="7"/>
  <c r="D23" i="7"/>
  <c r="E14" i="7"/>
  <c r="D14" i="7"/>
  <c r="E7" i="7"/>
  <c r="D7" i="7"/>
  <c r="F140" i="6"/>
  <c r="F139" i="6"/>
  <c r="F138" i="6"/>
  <c r="F137" i="6"/>
  <c r="F136" i="6"/>
  <c r="F135" i="6"/>
  <c r="F134" i="6"/>
  <c r="F133" i="6"/>
  <c r="F132" i="6"/>
  <c r="F131" i="6"/>
  <c r="E130" i="6"/>
  <c r="E129" i="6" s="1"/>
  <c r="D130" i="6"/>
  <c r="F128" i="6"/>
  <c r="F127" i="6"/>
  <c r="F126" i="6"/>
  <c r="F125" i="6"/>
  <c r="F124" i="6"/>
  <c r="F123" i="6"/>
  <c r="E122" i="6"/>
  <c r="E114" i="6" s="1"/>
  <c r="D122" i="6"/>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E258" i="5"/>
  <c r="D258" i="5"/>
  <c r="F257" i="5"/>
  <c r="F256" i="5"/>
  <c r="F255" i="5"/>
  <c r="F254" i="5"/>
  <c r="F253" i="5"/>
  <c r="F252" i="5"/>
  <c r="F251" i="5"/>
  <c r="E250" i="5"/>
  <c r="D250" i="5"/>
  <c r="F249" i="5"/>
  <c r="F248" i="5"/>
  <c r="F247" i="5"/>
  <c r="E246" i="5"/>
  <c r="D246" i="5"/>
  <c r="D245" i="5"/>
  <c r="F244" i="5"/>
  <c r="F243" i="5"/>
  <c r="F242" i="5"/>
  <c r="E242" i="5"/>
  <c r="D242" i="5"/>
  <c r="F241" i="5"/>
  <c r="F240" i="5"/>
  <c r="E239" i="5"/>
  <c r="F239" i="5" s="1"/>
  <c r="D239" i="5"/>
  <c r="E238" i="5"/>
  <c r="F238" i="5" s="1"/>
  <c r="D238" i="5"/>
  <c r="F236" i="5"/>
  <c r="F235" i="5"/>
  <c r="E234" i="5"/>
  <c r="F234" i="5"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E177" i="5" s="1"/>
  <c r="H308" i="9" s="1"/>
  <c r="D180" i="5"/>
  <c r="D177" i="5" s="1"/>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D146" i="5"/>
  <c r="F145" i="5"/>
  <c r="F144" i="5"/>
  <c r="F143" i="5"/>
  <c r="F142" i="5"/>
  <c r="E142" i="5"/>
  <c r="D142" i="5"/>
  <c r="F141" i="5"/>
  <c r="F140" i="5"/>
  <c r="F139" i="5"/>
  <c r="F138" i="5"/>
  <c r="F137" i="5"/>
  <c r="F136" i="5"/>
  <c r="E135" i="5"/>
  <c r="D135"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F87" i="5"/>
  <c r="E87" i="5"/>
  <c r="D1065" i="1" s="1"/>
  <c r="D87" i="5"/>
  <c r="F86" i="5"/>
  <c r="F85" i="5"/>
  <c r="F84" i="5"/>
  <c r="F83" i="5"/>
  <c r="F82" i="5"/>
  <c r="F81" i="5"/>
  <c r="F80" i="5"/>
  <c r="E79" i="5"/>
  <c r="D79" i="5"/>
  <c r="E78" i="5"/>
  <c r="F77" i="5"/>
  <c r="F76" i="5"/>
  <c r="F75" i="5"/>
  <c r="F74" i="5"/>
  <c r="F73" i="5"/>
  <c r="F72" i="5"/>
  <c r="F71" i="5"/>
  <c r="E70" i="5"/>
  <c r="E69" i="5" s="1"/>
  <c r="D70" i="5"/>
  <c r="D69" i="5"/>
  <c r="F67" i="5"/>
  <c r="F66" i="5"/>
  <c r="F65" i="5"/>
  <c r="F64" i="5"/>
  <c r="F63" i="5"/>
  <c r="E63" i="5"/>
  <c r="D63" i="5"/>
  <c r="F62" i="5"/>
  <c r="F61" i="5"/>
  <c r="F60" i="5"/>
  <c r="F59" i="5"/>
  <c r="F58" i="5"/>
  <c r="F57" i="5"/>
  <c r="F56" i="5"/>
  <c r="E56" i="5"/>
  <c r="D56" i="5"/>
  <c r="F55" i="5"/>
  <c r="F54" i="5"/>
  <c r="F53" i="5"/>
  <c r="E52" i="5"/>
  <c r="D52" i="5"/>
  <c r="F51" i="5"/>
  <c r="F50" i="5"/>
  <c r="F49" i="5"/>
  <c r="F48" i="5"/>
  <c r="F47" i="5"/>
  <c r="F46" i="5"/>
  <c r="E45" i="5"/>
  <c r="F45" i="5" s="1"/>
  <c r="D45" i="5"/>
  <c r="F44" i="5"/>
  <c r="F43" i="5"/>
  <c r="F42" i="5"/>
  <c r="E41" i="5"/>
  <c r="D41" i="5"/>
  <c r="F41" i="5" s="1"/>
  <c r="F40" i="5"/>
  <c r="F39" i="5"/>
  <c r="F38" i="5"/>
  <c r="F37" i="5"/>
  <c r="F36" i="5"/>
  <c r="E35" i="5"/>
  <c r="F35" i="5" s="1"/>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8" i="4"/>
  <c r="F627" i="4"/>
  <c r="F626" i="4"/>
  <c r="E626" i="4"/>
  <c r="E625" i="4" s="1"/>
  <c r="D619" i="1"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F602" i="4"/>
  <c r="F601" i="4"/>
  <c r="F600" i="4"/>
  <c r="E599" i="4"/>
  <c r="D599" i="4"/>
  <c r="F599" i="4" s="1"/>
  <c r="F598" i="4"/>
  <c r="F597" i="4"/>
  <c r="F596" i="4"/>
  <c r="F595" i="4"/>
  <c r="E594" i="4"/>
  <c r="E593" i="4" s="1"/>
  <c r="D594" i="4"/>
  <c r="F592" i="4"/>
  <c r="F591" i="4"/>
  <c r="E590" i="4"/>
  <c r="D590" i="4"/>
  <c r="F590" i="4" s="1"/>
  <c r="F589" i="4"/>
  <c r="F588" i="4"/>
  <c r="E587" i="4"/>
  <c r="D587" i="4"/>
  <c r="F587" i="4" s="1"/>
  <c r="F586" i="4"/>
  <c r="E585" i="4"/>
  <c r="D585" i="4"/>
  <c r="F585" i="4" s="1"/>
  <c r="F584" i="4"/>
  <c r="F583" i="4"/>
  <c r="F582" i="4"/>
  <c r="F581" i="4"/>
  <c r="E581" i="4"/>
  <c r="D581" i="4"/>
  <c r="E580" i="4"/>
  <c r="D574" i="1" s="1"/>
  <c r="F579" i="4"/>
  <c r="F578" i="4"/>
  <c r="F577" i="4"/>
  <c r="E577" i="4"/>
  <c r="D577" i="4"/>
  <c r="F576" i="4"/>
  <c r="F575" i="4"/>
  <c r="E574" i="4"/>
  <c r="D574" i="4"/>
  <c r="F574" i="4" s="1"/>
  <c r="F573" i="4"/>
  <c r="F572" i="4"/>
  <c r="E571" i="4"/>
  <c r="E567" i="4" s="1"/>
  <c r="D571" i="4"/>
  <c r="F571" i="4" s="1"/>
  <c r="F570" i="4"/>
  <c r="F569" i="4"/>
  <c r="F568" i="4"/>
  <c r="E568" i="4"/>
  <c r="D568" i="4"/>
  <c r="D567" i="4"/>
  <c r="F567" i="4" s="1"/>
  <c r="F566" i="4"/>
  <c r="F565" i="4"/>
  <c r="F564" i="4"/>
  <c r="E563" i="4"/>
  <c r="F563" i="4"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496" i="1" s="1"/>
  <c r="D502" i="4"/>
  <c r="F501" i="4"/>
  <c r="F500" i="4"/>
  <c r="F499" i="4"/>
  <c r="F498" i="4"/>
  <c r="F497" i="4"/>
  <c r="F496" i="4"/>
  <c r="F495" i="4"/>
  <c r="E495" i="4"/>
  <c r="D495" i="4"/>
  <c r="F494" i="4"/>
  <c r="F493" i="4"/>
  <c r="F492" i="4"/>
  <c r="F491" i="4"/>
  <c r="F490" i="4"/>
  <c r="E490" i="4"/>
  <c r="D484" i="1" s="1"/>
  <c r="D490" i="4"/>
  <c r="F489" i="4"/>
  <c r="F488" i="4"/>
  <c r="F487" i="4"/>
  <c r="F486" i="4"/>
  <c r="E485" i="4"/>
  <c r="D485" i="4"/>
  <c r="F485" i="4" s="1"/>
  <c r="D484" i="4"/>
  <c r="F484" i="4" s="1"/>
  <c r="F483" i="4"/>
  <c r="F482" i="4"/>
  <c r="E481" i="4"/>
  <c r="D481" i="4"/>
  <c r="F481" i="4" s="1"/>
  <c r="F480" i="4"/>
  <c r="F479" i="4"/>
  <c r="F478" i="4"/>
  <c r="E478" i="4"/>
  <c r="D472" i="1" s="1"/>
  <c r="D478" i="4"/>
  <c r="F477" i="4"/>
  <c r="F476" i="4"/>
  <c r="F475" i="4"/>
  <c r="F474" i="4"/>
  <c r="E473" i="4"/>
  <c r="D473" i="4"/>
  <c r="F473" i="4" s="1"/>
  <c r="D472" i="4"/>
  <c r="F472" i="4" s="1"/>
  <c r="F471" i="4"/>
  <c r="F470" i="4"/>
  <c r="E469" i="4"/>
  <c r="D469" i="4"/>
  <c r="F469" i="4" s="1"/>
  <c r="F468" i="4"/>
  <c r="F467" i="4"/>
  <c r="F466" i="4"/>
  <c r="E466" i="4"/>
  <c r="D460" i="1" s="1"/>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F418" i="4" s="1"/>
  <c r="D418" i="4"/>
  <c r="F417" i="4"/>
  <c r="E417" i="4"/>
  <c r="D417" i="4"/>
  <c r="E416" i="4"/>
  <c r="D411" i="1"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E351" i="4" s="1"/>
  <c r="D356" i="4"/>
  <c r="F355" i="4"/>
  <c r="F354" i="4"/>
  <c r="F353" i="4"/>
  <c r="E352" i="4"/>
  <c r="D352" i="4"/>
  <c r="D351" i="4" s="1"/>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5" i="4"/>
  <c r="F324" i="4"/>
  <c r="F323" i="4"/>
  <c r="F322" i="4"/>
  <c r="F321" i="4"/>
  <c r="F320" i="4"/>
  <c r="F319" i="4"/>
  <c r="F318" i="4"/>
  <c r="E317" i="4"/>
  <c r="F317" i="4" s="1"/>
  <c r="D317" i="4"/>
  <c r="F316" i="4"/>
  <c r="F315" i="4"/>
  <c r="F314" i="4"/>
  <c r="F313" i="4"/>
  <c r="F312" i="4"/>
  <c r="E312" i="4"/>
  <c r="D312" i="4"/>
  <c r="F310" i="4"/>
  <c r="F309" i="4"/>
  <c r="F308" i="4"/>
  <c r="F307" i="4"/>
  <c r="F306" i="4"/>
  <c r="F305" i="4"/>
  <c r="F304" i="4"/>
  <c r="E304" i="4"/>
  <c r="E299" i="4" s="1"/>
  <c r="D304" i="4"/>
  <c r="F303" i="4"/>
  <c r="F302" i="4"/>
  <c r="F301" i="4"/>
  <c r="E300" i="4"/>
  <c r="D300" i="4"/>
  <c r="D299" i="4" s="1"/>
  <c r="F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F262" i="4"/>
  <c r="F261" i="4"/>
  <c r="F260" i="4"/>
  <c r="E259" i="4"/>
  <c r="D259" i="4"/>
  <c r="F259" i="4" s="1"/>
  <c r="F258" i="4"/>
  <c r="F257" i="4"/>
  <c r="F256" i="4"/>
  <c r="F255" i="4"/>
  <c r="F254" i="4"/>
  <c r="E253" i="4"/>
  <c r="E252" i="4" s="1"/>
  <c r="D248" i="1" s="1"/>
  <c r="D253" i="4"/>
  <c r="F251" i="4"/>
  <c r="F250" i="4"/>
  <c r="F249" i="4"/>
  <c r="F248" i="4"/>
  <c r="E247" i="4"/>
  <c r="F247" i="4" s="1"/>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D219" i="4"/>
  <c r="F218" i="4"/>
  <c r="F217" i="4"/>
  <c r="E216" i="4"/>
  <c r="E215" i="4" s="1"/>
  <c r="D211" i="1" s="1"/>
  <c r="D216" i="4"/>
  <c r="F216" i="4" s="1"/>
  <c r="F214" i="4"/>
  <c r="F213" i="4"/>
  <c r="F212" i="4"/>
  <c r="F211" i="4"/>
  <c r="E210" i="4"/>
  <c r="F210" i="4"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F153" i="4" s="1"/>
  <c r="D153" i="4"/>
  <c r="D152" i="4" s="1"/>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E128" i="4"/>
  <c r="F128" i="4" s="1"/>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G36" i="3"/>
  <c r="B36" i="3"/>
  <c r="G35" i="3"/>
  <c r="B35" i="3"/>
  <c r="G34" i="3"/>
  <c r="B34" i="3"/>
  <c r="I33" i="3"/>
  <c r="G33" i="3"/>
  <c r="B33" i="3"/>
  <c r="I32" i="3"/>
  <c r="G32" i="3"/>
  <c r="B32" i="3"/>
  <c r="G31" i="3"/>
  <c r="B31" i="3"/>
  <c r="G30" i="3"/>
  <c r="B30" i="3"/>
  <c r="G29" i="3"/>
  <c r="B29" i="3"/>
  <c r="G28" i="3"/>
  <c r="B28" i="3"/>
  <c r="I27" i="3"/>
  <c r="G27" i="3"/>
  <c r="B27" i="3"/>
  <c r="I26" i="3"/>
  <c r="H26" i="3"/>
  <c r="G26" i="3"/>
  <c r="B26" i="3"/>
  <c r="H25"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G1577" i="1" s="1"/>
  <c r="C1575" i="1"/>
  <c r="H1575" i="1" s="1"/>
  <c r="C1574" i="1"/>
  <c r="H1573" i="1"/>
  <c r="C1573" i="1"/>
  <c r="G1573" i="1" s="1"/>
  <c r="H1572" i="1"/>
  <c r="G1572" i="1"/>
  <c r="C1572" i="1"/>
  <c r="C1571" i="1"/>
  <c r="H1571" i="1" s="1"/>
  <c r="C1570" i="1"/>
  <c r="H1569" i="1"/>
  <c r="C1569" i="1"/>
  <c r="G1569" i="1" s="1"/>
  <c r="H1568" i="1"/>
  <c r="G1568" i="1"/>
  <c r="C1568" i="1"/>
  <c r="C1567" i="1"/>
  <c r="H1567" i="1" s="1"/>
  <c r="C1566" i="1"/>
  <c r="C1565" i="1"/>
  <c r="G1565" i="1" s="1"/>
  <c r="H1564" i="1"/>
  <c r="G1564" i="1"/>
  <c r="C1564" i="1"/>
  <c r="C1563" i="1"/>
  <c r="H1563" i="1" s="1"/>
  <c r="C1562" i="1"/>
  <c r="C1561" i="1"/>
  <c r="G1561" i="1" s="1"/>
  <c r="C1560" i="1"/>
  <c r="H1560" i="1" s="1"/>
  <c r="C1559" i="1"/>
  <c r="H1559" i="1" s="1"/>
  <c r="C1558" i="1"/>
  <c r="H1557" i="1"/>
  <c r="C1557" i="1"/>
  <c r="G1557" i="1" s="1"/>
  <c r="H1556" i="1"/>
  <c r="G1556" i="1"/>
  <c r="C1556" i="1"/>
  <c r="C1555" i="1"/>
  <c r="H1555" i="1" s="1"/>
  <c r="C1554" i="1"/>
  <c r="H1553" i="1"/>
  <c r="C1553" i="1"/>
  <c r="G1553" i="1" s="1"/>
  <c r="H1552" i="1"/>
  <c r="G1552" i="1"/>
  <c r="C1552" i="1"/>
  <c r="C1551" i="1"/>
  <c r="H1551" i="1" s="1"/>
  <c r="C1550" i="1"/>
  <c r="H1549" i="1"/>
  <c r="C1549" i="1"/>
  <c r="G1549" i="1" s="1"/>
  <c r="H1548" i="1"/>
  <c r="G1548" i="1"/>
  <c r="C1548" i="1"/>
  <c r="C1547" i="1"/>
  <c r="H1547" i="1" s="1"/>
  <c r="C1546" i="1"/>
  <c r="H1545" i="1"/>
  <c r="C1545" i="1"/>
  <c r="G1545" i="1" s="1"/>
  <c r="H1544" i="1"/>
  <c r="G1544" i="1"/>
  <c r="C1544" i="1"/>
  <c r="C1543" i="1"/>
  <c r="H1543" i="1" s="1"/>
  <c r="C1542" i="1"/>
  <c r="H1541" i="1"/>
  <c r="C1541" i="1"/>
  <c r="G1541" i="1" s="1"/>
  <c r="H1540" i="1"/>
  <c r="G1540" i="1"/>
  <c r="C1540" i="1"/>
  <c r="C1539" i="1"/>
  <c r="H1539" i="1" s="1"/>
  <c r="C1538" i="1"/>
  <c r="H1537" i="1"/>
  <c r="C1537" i="1"/>
  <c r="G1537" i="1" s="1"/>
  <c r="C1536" i="1"/>
  <c r="H1536" i="1" s="1"/>
  <c r="C1534" i="1"/>
  <c r="H1533" i="1"/>
  <c r="C1533" i="1"/>
  <c r="G1533" i="1" s="1"/>
  <c r="H1532" i="1"/>
  <c r="G1532" i="1"/>
  <c r="C1532" i="1"/>
  <c r="C1531" i="1"/>
  <c r="H1531" i="1" s="1"/>
  <c r="C1530" i="1"/>
  <c r="H1529" i="1"/>
  <c r="C1529" i="1"/>
  <c r="G1529" i="1" s="1"/>
  <c r="H1528" i="1"/>
  <c r="G1528" i="1"/>
  <c r="C1528" i="1"/>
  <c r="C1527" i="1"/>
  <c r="H1527" i="1" s="1"/>
  <c r="C1526" i="1"/>
  <c r="C1525" i="1"/>
  <c r="G1525" i="1" s="1"/>
  <c r="C1523" i="1"/>
  <c r="H1523" i="1" s="1"/>
  <c r="C1522" i="1"/>
  <c r="H1521" i="1"/>
  <c r="C1521" i="1"/>
  <c r="G1521" i="1" s="1"/>
  <c r="C1520" i="1"/>
  <c r="H1520" i="1" s="1"/>
  <c r="C1519" i="1"/>
  <c r="H1519" i="1" s="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G1507" i="1"/>
  <c r="C1507" i="1"/>
  <c r="H1507" i="1" s="1"/>
  <c r="C1506" i="1"/>
  <c r="H1505" i="1"/>
  <c r="C1505" i="1"/>
  <c r="G1505" i="1" s="1"/>
  <c r="C1504" i="1"/>
  <c r="G1504" i="1" s="1"/>
  <c r="C1503" i="1"/>
  <c r="H1503" i="1" s="1"/>
  <c r="C1502" i="1"/>
  <c r="C1500" i="1"/>
  <c r="H1500" i="1" s="1"/>
  <c r="C1498" i="1"/>
  <c r="H1497" i="1"/>
  <c r="C1497" i="1"/>
  <c r="G1497" i="1" s="1"/>
  <c r="H1496" i="1"/>
  <c r="G1496" i="1"/>
  <c r="C1496" i="1"/>
  <c r="C1495" i="1"/>
  <c r="C1494" i="1"/>
  <c r="H1493" i="1"/>
  <c r="C1493" i="1"/>
  <c r="G1493" i="1" s="1"/>
  <c r="H1492" i="1"/>
  <c r="G1492" i="1"/>
  <c r="C1492" i="1"/>
  <c r="C1491" i="1"/>
  <c r="C1490" i="1"/>
  <c r="H1489" i="1"/>
  <c r="C1489" i="1"/>
  <c r="G1489" i="1" s="1"/>
  <c r="H1488" i="1"/>
  <c r="G1488" i="1"/>
  <c r="C1488" i="1"/>
  <c r="C1487" i="1"/>
  <c r="C1486" i="1"/>
  <c r="C1485" i="1"/>
  <c r="G1485" i="1" s="1"/>
  <c r="C1484" i="1"/>
  <c r="H1484" i="1" s="1"/>
  <c r="C1483" i="1"/>
  <c r="C1482" i="1"/>
  <c r="H1480" i="1"/>
  <c r="G1480" i="1"/>
  <c r="C1480" i="1"/>
  <c r="D1479" i="1"/>
  <c r="C1479" i="1"/>
  <c r="D1478" i="1"/>
  <c r="G1478" i="1" s="1"/>
  <c r="C1478" i="1"/>
  <c r="D1477" i="1"/>
  <c r="H1477" i="1" s="1"/>
  <c r="C1477" i="1"/>
  <c r="D1476" i="1"/>
  <c r="G1476" i="1" s="1"/>
  <c r="C1476" i="1"/>
  <c r="D1474" i="1"/>
  <c r="C1474" i="1"/>
  <c r="D1473" i="1"/>
  <c r="C1473" i="1"/>
  <c r="D1472" i="1"/>
  <c r="C1472" i="1"/>
  <c r="D1471" i="1"/>
  <c r="C1471" i="1"/>
  <c r="J1471" i="1" s="1"/>
  <c r="D1470" i="1"/>
  <c r="H1470" i="1" s="1"/>
  <c r="C1470" i="1"/>
  <c r="D1468" i="1"/>
  <c r="C1468" i="1"/>
  <c r="H1468" i="1" s="1"/>
  <c r="D1467" i="1"/>
  <c r="H1467" i="1" s="1"/>
  <c r="C1467" i="1"/>
  <c r="D1466" i="1"/>
  <c r="C1466" i="1"/>
  <c r="H1466" i="1" s="1"/>
  <c r="D1465" i="1"/>
  <c r="C1465" i="1"/>
  <c r="D1464" i="1"/>
  <c r="H1464" i="1" s="1"/>
  <c r="C1464" i="1"/>
  <c r="D1463" i="1"/>
  <c r="C1463" i="1"/>
  <c r="D1462" i="1"/>
  <c r="C1462" i="1"/>
  <c r="H1462" i="1" s="1"/>
  <c r="D1460" i="1"/>
  <c r="C1460" i="1"/>
  <c r="D1459" i="1"/>
  <c r="C1459" i="1"/>
  <c r="D1458" i="1"/>
  <c r="C1458" i="1"/>
  <c r="D1457" i="1"/>
  <c r="C1457" i="1"/>
  <c r="D1456" i="1"/>
  <c r="C1456" i="1"/>
  <c r="D1455" i="1"/>
  <c r="C1455" i="1"/>
  <c r="D1454" i="1"/>
  <c r="C1454" i="1"/>
  <c r="D1452" i="1"/>
  <c r="C1452" i="1"/>
  <c r="D1451" i="1"/>
  <c r="C1451" i="1"/>
  <c r="D1450" i="1"/>
  <c r="C1450" i="1"/>
  <c r="H1450" i="1" s="1"/>
  <c r="D1449" i="1"/>
  <c r="C1449" i="1"/>
  <c r="D1448" i="1"/>
  <c r="C1448" i="1"/>
  <c r="D1447" i="1"/>
  <c r="C1447" i="1"/>
  <c r="D1446" i="1"/>
  <c r="J1446" i="1" s="1"/>
  <c r="C1446" i="1"/>
  <c r="D1445" i="1"/>
  <c r="C1445" i="1"/>
  <c r="D1444" i="1"/>
  <c r="C1444" i="1"/>
  <c r="D1443" i="1"/>
  <c r="G1443" i="1" s="1"/>
  <c r="C1443" i="1"/>
  <c r="D1442" i="1"/>
  <c r="C1442" i="1"/>
  <c r="G1442" i="1" s="1"/>
  <c r="D1441" i="1"/>
  <c r="C1441" i="1"/>
  <c r="D1440" i="1"/>
  <c r="C1440" i="1"/>
  <c r="J1440" i="1" s="1"/>
  <c r="D1439" i="1"/>
  <c r="C1439" i="1"/>
  <c r="D1434" i="1"/>
  <c r="C1434" i="1"/>
  <c r="H1434" i="1" s="1"/>
  <c r="G1433" i="1"/>
  <c r="D1433" i="1"/>
  <c r="C1433" i="1"/>
  <c r="H1433" i="1" s="1"/>
  <c r="G1432" i="1"/>
  <c r="D1432" i="1"/>
  <c r="C1432" i="1"/>
  <c r="H1432" i="1" s="1"/>
  <c r="D1431" i="1"/>
  <c r="C1431" i="1"/>
  <c r="H1431" i="1" s="1"/>
  <c r="D1430" i="1"/>
  <c r="C1430" i="1"/>
  <c r="H1430" i="1" s="1"/>
  <c r="G1429" i="1"/>
  <c r="D1429" i="1"/>
  <c r="C1429" i="1"/>
  <c r="H1429" i="1" s="1"/>
  <c r="G1428" i="1"/>
  <c r="D1428" i="1"/>
  <c r="C1428" i="1"/>
  <c r="H1428" i="1" s="1"/>
  <c r="D1427" i="1"/>
  <c r="C1427" i="1"/>
  <c r="H1427" i="1" s="1"/>
  <c r="D1426" i="1"/>
  <c r="C1426" i="1"/>
  <c r="H1426" i="1" s="1"/>
  <c r="G1425" i="1"/>
  <c r="D1425" i="1"/>
  <c r="C1425" i="1"/>
  <c r="H1425" i="1" s="1"/>
  <c r="G1424" i="1"/>
  <c r="D1424" i="1"/>
  <c r="C1424" i="1"/>
  <c r="H1424" i="1" s="1"/>
  <c r="D1423" i="1"/>
  <c r="D1422" i="1"/>
  <c r="C1422" i="1"/>
  <c r="H1422" i="1" s="1"/>
  <c r="G1421" i="1"/>
  <c r="D1421" i="1"/>
  <c r="C1421" i="1"/>
  <c r="H1421" i="1" s="1"/>
  <c r="G1420" i="1"/>
  <c r="D1420" i="1"/>
  <c r="C1420" i="1"/>
  <c r="H1420" i="1" s="1"/>
  <c r="D1419" i="1"/>
  <c r="C1419" i="1"/>
  <c r="H1419" i="1" s="1"/>
  <c r="D1418" i="1"/>
  <c r="C1418" i="1"/>
  <c r="H1418" i="1" s="1"/>
  <c r="G1417" i="1"/>
  <c r="D1417" i="1"/>
  <c r="C1417" i="1"/>
  <c r="H1417" i="1" s="1"/>
  <c r="G1416" i="1"/>
  <c r="D1416" i="1"/>
  <c r="C1416" i="1"/>
  <c r="D1415" i="1"/>
  <c r="C1415" i="1"/>
  <c r="H1415" i="1" s="1"/>
  <c r="D1414" i="1"/>
  <c r="C1414" i="1"/>
  <c r="H1414" i="1" s="1"/>
  <c r="G1413" i="1"/>
  <c r="D1413" i="1"/>
  <c r="C1413" i="1"/>
  <c r="H1413" i="1" s="1"/>
  <c r="G1412" i="1"/>
  <c r="D1412" i="1"/>
  <c r="C1412" i="1"/>
  <c r="H1412" i="1" s="1"/>
  <c r="D1411" i="1"/>
  <c r="C1411" i="1"/>
  <c r="H1411" i="1" s="1"/>
  <c r="D1410" i="1"/>
  <c r="C1410" i="1"/>
  <c r="H1410" i="1" s="1"/>
  <c r="G1409" i="1"/>
  <c r="D1409" i="1"/>
  <c r="C1409" i="1"/>
  <c r="H1409" i="1" s="1"/>
  <c r="D1408" i="1"/>
  <c r="D1407" i="1"/>
  <c r="C1407" i="1"/>
  <c r="H1407" i="1" s="1"/>
  <c r="D1406" i="1"/>
  <c r="C1406" i="1"/>
  <c r="H1406" i="1" s="1"/>
  <c r="G1405" i="1"/>
  <c r="D1405" i="1"/>
  <c r="C1405" i="1"/>
  <c r="H1405" i="1" s="1"/>
  <c r="G1404" i="1"/>
  <c r="D1404" i="1"/>
  <c r="C1404" i="1"/>
  <c r="H1404" i="1" s="1"/>
  <c r="D1403" i="1"/>
  <c r="C1403" i="1"/>
  <c r="H1403" i="1" s="1"/>
  <c r="D1402" i="1"/>
  <c r="C1402" i="1"/>
  <c r="H1402" i="1" s="1"/>
  <c r="G1401" i="1"/>
  <c r="D1401" i="1"/>
  <c r="C1401" i="1"/>
  <c r="H1401" i="1" s="1"/>
  <c r="G1400" i="1"/>
  <c r="D1400" i="1"/>
  <c r="C1400" i="1"/>
  <c r="H1400" i="1" s="1"/>
  <c r="D1399" i="1"/>
  <c r="C1399" i="1"/>
  <c r="H1399" i="1" s="1"/>
  <c r="D1398" i="1"/>
  <c r="C1398" i="1"/>
  <c r="H1398" i="1" s="1"/>
  <c r="G1397" i="1"/>
  <c r="D1397" i="1"/>
  <c r="C1397" i="1"/>
  <c r="H1397" i="1" s="1"/>
  <c r="G1396" i="1"/>
  <c r="D1396" i="1"/>
  <c r="C1396" i="1"/>
  <c r="H1396" i="1" s="1"/>
  <c r="D1395" i="1"/>
  <c r="C1395" i="1"/>
  <c r="H1395" i="1" s="1"/>
  <c r="D1394" i="1"/>
  <c r="C1394" i="1"/>
  <c r="H1394" i="1" s="1"/>
  <c r="G1393" i="1"/>
  <c r="D1393" i="1"/>
  <c r="C1393" i="1"/>
  <c r="H1393" i="1" s="1"/>
  <c r="G1392" i="1"/>
  <c r="D1392" i="1"/>
  <c r="C1392" i="1"/>
  <c r="H1392" i="1" s="1"/>
  <c r="D1391" i="1"/>
  <c r="C1391" i="1"/>
  <c r="H1391" i="1" s="1"/>
  <c r="D1390" i="1"/>
  <c r="C1390" i="1"/>
  <c r="H1390" i="1" s="1"/>
  <c r="G1389" i="1"/>
  <c r="D1389" i="1"/>
  <c r="C1389" i="1"/>
  <c r="H1389" i="1" s="1"/>
  <c r="G1388" i="1"/>
  <c r="D1388" i="1"/>
  <c r="C1388" i="1"/>
  <c r="H1388" i="1" s="1"/>
  <c r="D1387" i="1"/>
  <c r="C1387" i="1"/>
  <c r="H1387" i="1" s="1"/>
  <c r="D1386" i="1"/>
  <c r="C1386" i="1"/>
  <c r="H1386" i="1" s="1"/>
  <c r="G1385" i="1"/>
  <c r="D1385" i="1"/>
  <c r="C1385" i="1"/>
  <c r="H1385" i="1" s="1"/>
  <c r="G1384" i="1"/>
  <c r="D1384" i="1"/>
  <c r="C1384" i="1"/>
  <c r="H1384" i="1" s="1"/>
  <c r="D1383" i="1"/>
  <c r="D1382" i="1"/>
  <c r="C1382" i="1"/>
  <c r="H1382" i="1" s="1"/>
  <c r="G1381" i="1"/>
  <c r="D1381" i="1"/>
  <c r="C1381" i="1"/>
  <c r="H1381" i="1" s="1"/>
  <c r="G1380" i="1"/>
  <c r="D1380" i="1"/>
  <c r="C1380" i="1"/>
  <c r="H1380" i="1" s="1"/>
  <c r="D1379" i="1"/>
  <c r="C1379" i="1"/>
  <c r="H1379" i="1" s="1"/>
  <c r="D1378" i="1"/>
  <c r="C1378" i="1"/>
  <c r="H1378" i="1" s="1"/>
  <c r="G1377" i="1"/>
  <c r="D1377" i="1"/>
  <c r="C1377" i="1"/>
  <c r="H1377" i="1" s="1"/>
  <c r="G1376" i="1"/>
  <c r="D1376" i="1"/>
  <c r="C1376" i="1"/>
  <c r="H1376" i="1" s="1"/>
  <c r="D1375" i="1"/>
  <c r="C1375" i="1"/>
  <c r="H1375" i="1" s="1"/>
  <c r="D1374" i="1"/>
  <c r="C1374" i="1"/>
  <c r="H1374" i="1" s="1"/>
  <c r="G1373" i="1"/>
  <c r="D1373" i="1"/>
  <c r="C1373" i="1"/>
  <c r="H1373" i="1" s="1"/>
  <c r="G1372" i="1"/>
  <c r="D1372" i="1"/>
  <c r="C1372" i="1"/>
  <c r="H1372" i="1" s="1"/>
  <c r="D1371" i="1"/>
  <c r="C1371" i="1"/>
  <c r="H1371" i="1" s="1"/>
  <c r="D1370" i="1"/>
  <c r="C1370" i="1"/>
  <c r="H1370" i="1" s="1"/>
  <c r="G1369" i="1"/>
  <c r="D1369" i="1"/>
  <c r="C1369" i="1"/>
  <c r="H1369" i="1" s="1"/>
  <c r="G1368" i="1"/>
  <c r="D1368" i="1"/>
  <c r="C1368" i="1"/>
  <c r="H1368" i="1" s="1"/>
  <c r="D1367" i="1"/>
  <c r="C1367" i="1"/>
  <c r="H1367" i="1" s="1"/>
  <c r="D1366" i="1"/>
  <c r="C1366" i="1"/>
  <c r="H1366" i="1" s="1"/>
  <c r="G1365" i="1"/>
  <c r="D1365" i="1"/>
  <c r="C1365" i="1"/>
  <c r="H1365" i="1" s="1"/>
  <c r="G1364" i="1"/>
  <c r="D1364" i="1"/>
  <c r="C1364" i="1"/>
  <c r="H1364" i="1" s="1"/>
  <c r="D1363" i="1"/>
  <c r="C1363" i="1"/>
  <c r="H1363" i="1" s="1"/>
  <c r="D1362" i="1"/>
  <c r="C1362" i="1"/>
  <c r="H1362" i="1" s="1"/>
  <c r="G1361" i="1"/>
  <c r="D1361" i="1"/>
  <c r="C1361" i="1"/>
  <c r="H1361" i="1" s="1"/>
  <c r="G1360" i="1"/>
  <c r="D1360" i="1"/>
  <c r="C1360" i="1"/>
  <c r="H1360" i="1" s="1"/>
  <c r="D1359" i="1"/>
  <c r="C1359" i="1"/>
  <c r="H1359" i="1" s="1"/>
  <c r="D1358" i="1"/>
  <c r="C1358" i="1"/>
  <c r="H1358" i="1" s="1"/>
  <c r="G1357" i="1"/>
  <c r="D1357" i="1"/>
  <c r="C1357" i="1"/>
  <c r="H1357" i="1" s="1"/>
  <c r="G1356" i="1"/>
  <c r="D1356" i="1"/>
  <c r="C1356" i="1"/>
  <c r="H1356" i="1" s="1"/>
  <c r="D1355" i="1"/>
  <c r="C1355" i="1"/>
  <c r="H1355" i="1" s="1"/>
  <c r="D1354" i="1"/>
  <c r="C1354" i="1"/>
  <c r="H1354" i="1" s="1"/>
  <c r="G1353" i="1"/>
  <c r="D1353" i="1"/>
  <c r="C1353" i="1"/>
  <c r="H1353" i="1" s="1"/>
  <c r="G1352" i="1"/>
  <c r="D1352" i="1"/>
  <c r="C1352" i="1"/>
  <c r="H1352" i="1" s="1"/>
  <c r="D1351" i="1"/>
  <c r="C1351" i="1"/>
  <c r="H1351" i="1" s="1"/>
  <c r="D1350" i="1"/>
  <c r="C1350" i="1"/>
  <c r="H1350" i="1" s="1"/>
  <c r="G1349" i="1"/>
  <c r="D1349" i="1"/>
  <c r="C1349" i="1"/>
  <c r="H1349" i="1" s="1"/>
  <c r="G1348" i="1"/>
  <c r="D1348" i="1"/>
  <c r="C1348" i="1"/>
  <c r="H1348" i="1" s="1"/>
  <c r="D1347" i="1"/>
  <c r="C1347" i="1"/>
  <c r="H1347" i="1" s="1"/>
  <c r="D1346" i="1"/>
  <c r="C1346" i="1"/>
  <c r="H1346" i="1" s="1"/>
  <c r="G1345" i="1"/>
  <c r="D1345" i="1"/>
  <c r="C1345" i="1"/>
  <c r="H1345" i="1" s="1"/>
  <c r="G1344" i="1"/>
  <c r="D1344" i="1"/>
  <c r="C1344" i="1"/>
  <c r="H1344" i="1" s="1"/>
  <c r="D1343" i="1"/>
  <c r="C1343" i="1"/>
  <c r="H1343" i="1" s="1"/>
  <c r="D1342" i="1"/>
  <c r="C1342" i="1"/>
  <c r="H1342" i="1" s="1"/>
  <c r="G1341" i="1"/>
  <c r="D1341" i="1"/>
  <c r="C1341" i="1"/>
  <c r="H1341" i="1" s="1"/>
  <c r="G1340" i="1"/>
  <c r="D1340" i="1"/>
  <c r="C1340" i="1"/>
  <c r="H1340" i="1" s="1"/>
  <c r="D1339" i="1"/>
  <c r="C1339" i="1"/>
  <c r="H1339" i="1" s="1"/>
  <c r="D1338" i="1"/>
  <c r="C1338" i="1"/>
  <c r="H1338" i="1" s="1"/>
  <c r="G1337" i="1"/>
  <c r="D1337" i="1"/>
  <c r="C1337" i="1"/>
  <c r="H1337" i="1" s="1"/>
  <c r="G1336" i="1"/>
  <c r="D1336" i="1"/>
  <c r="C1336" i="1"/>
  <c r="H1336" i="1" s="1"/>
  <c r="D1335" i="1"/>
  <c r="C1335" i="1"/>
  <c r="H1335" i="1" s="1"/>
  <c r="D1334" i="1"/>
  <c r="C1334" i="1"/>
  <c r="H1334" i="1" s="1"/>
  <c r="G1333" i="1"/>
  <c r="D1333" i="1"/>
  <c r="C1333" i="1"/>
  <c r="H1333" i="1" s="1"/>
  <c r="G1332" i="1"/>
  <c r="D1332" i="1"/>
  <c r="C1332" i="1"/>
  <c r="H1332" i="1" s="1"/>
  <c r="D1331" i="1"/>
  <c r="C1331" i="1"/>
  <c r="H1331" i="1" s="1"/>
  <c r="D1330" i="1"/>
  <c r="C1330" i="1"/>
  <c r="H1330" i="1" s="1"/>
  <c r="C1329" i="1"/>
  <c r="D1328" i="1"/>
  <c r="C1328" i="1"/>
  <c r="G1328" i="1" s="1"/>
  <c r="D1327" i="1"/>
  <c r="C1327" i="1"/>
  <c r="G1327" i="1" s="1"/>
  <c r="H1326" i="1"/>
  <c r="D1326" i="1"/>
  <c r="C1326" i="1"/>
  <c r="G1326" i="1" s="1"/>
  <c r="H1325" i="1"/>
  <c r="D1325" i="1"/>
  <c r="C1325" i="1"/>
  <c r="G1325" i="1" s="1"/>
  <c r="D1324" i="1"/>
  <c r="C1324" i="1"/>
  <c r="G1324" i="1" s="1"/>
  <c r="D1323" i="1"/>
  <c r="C1323" i="1"/>
  <c r="G1323" i="1" s="1"/>
  <c r="H1322" i="1"/>
  <c r="D1322" i="1"/>
  <c r="C1322" i="1"/>
  <c r="G1322" i="1" s="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G1278" i="1"/>
  <c r="D1278" i="1"/>
  <c r="H1278" i="1" s="1"/>
  <c r="C1278" i="1"/>
  <c r="H1277" i="1"/>
  <c r="G1277" i="1"/>
  <c r="D1277" i="1"/>
  <c r="C1277" i="1"/>
  <c r="H1276" i="1"/>
  <c r="G1276" i="1"/>
  <c r="D1276" i="1"/>
  <c r="C1276" i="1"/>
  <c r="D1275" i="1"/>
  <c r="H1275" i="1" s="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D1266" i="1"/>
  <c r="H1266" i="1" s="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H1244" i="1"/>
  <c r="G1244" i="1"/>
  <c r="D1244" i="1"/>
  <c r="C1244" i="1"/>
  <c r="H1243" i="1"/>
  <c r="G1243" i="1"/>
  <c r="D1243" i="1"/>
  <c r="C1243" i="1"/>
  <c r="H1242" i="1"/>
  <c r="G1242" i="1"/>
  <c r="D1242" i="1"/>
  <c r="C1242" i="1"/>
  <c r="D1241" i="1"/>
  <c r="H1241" i="1" s="1"/>
  <c r="C1241" i="1"/>
  <c r="H1240" i="1"/>
  <c r="G1240" i="1"/>
  <c r="D1240" i="1"/>
  <c r="C1240" i="1"/>
  <c r="H1239" i="1"/>
  <c r="G1239" i="1"/>
  <c r="D1239" i="1"/>
  <c r="C1239" i="1"/>
  <c r="H1238" i="1"/>
  <c r="G1238" i="1"/>
  <c r="D1238" i="1"/>
  <c r="C1238" i="1"/>
  <c r="D1237" i="1"/>
  <c r="G1237" i="1" s="1"/>
  <c r="C1237" i="1"/>
  <c r="D1236" i="1"/>
  <c r="G1236" i="1" s="1"/>
  <c r="C1236" i="1"/>
  <c r="D1235" i="1"/>
  <c r="G1235" i="1" s="1"/>
  <c r="C1235" i="1"/>
  <c r="H1234" i="1"/>
  <c r="G1234" i="1"/>
  <c r="D1234" i="1"/>
  <c r="C1234" i="1"/>
  <c r="H1233" i="1"/>
  <c r="G1233" i="1"/>
  <c r="D1233" i="1"/>
  <c r="C1233" i="1"/>
  <c r="D1232" i="1"/>
  <c r="G1232" i="1" s="1"/>
  <c r="C1232" i="1"/>
  <c r="D1231" i="1"/>
  <c r="G1231" i="1" s="1"/>
  <c r="C1231" i="1"/>
  <c r="H1230" i="1"/>
  <c r="G1230" i="1"/>
  <c r="D1230" i="1"/>
  <c r="C1230" i="1"/>
  <c r="D1229" i="1"/>
  <c r="G1229" i="1" s="1"/>
  <c r="C1229" i="1"/>
  <c r="D1228" i="1"/>
  <c r="G1228" i="1" s="1"/>
  <c r="C1228" i="1"/>
  <c r="D1227" i="1"/>
  <c r="G1227" i="1" s="1"/>
  <c r="C1227" i="1"/>
  <c r="H1226" i="1"/>
  <c r="G1226" i="1"/>
  <c r="D1226" i="1"/>
  <c r="C1226" i="1"/>
  <c r="D1225" i="1"/>
  <c r="H1225" i="1" s="1"/>
  <c r="C1225" i="1"/>
  <c r="H1224" i="1"/>
  <c r="D1224" i="1"/>
  <c r="G1224" i="1" s="1"/>
  <c r="C1224" i="1"/>
  <c r="D1223" i="1"/>
  <c r="H1223" i="1" s="1"/>
  <c r="C1223" i="1"/>
  <c r="C1222" i="1"/>
  <c r="H1221" i="1"/>
  <c r="G1221" i="1"/>
  <c r="D1221" i="1"/>
  <c r="C1221" i="1"/>
  <c r="H1220" i="1"/>
  <c r="G1220" i="1"/>
  <c r="D1220" i="1"/>
  <c r="C1220" i="1"/>
  <c r="H1219" i="1"/>
  <c r="G1219" i="1"/>
  <c r="D1219" i="1"/>
  <c r="C1219" i="1"/>
  <c r="D1218" i="1"/>
  <c r="H1218" i="1" s="1"/>
  <c r="C1218" i="1"/>
  <c r="D1217" i="1"/>
  <c r="G1217" i="1" s="1"/>
  <c r="C1217" i="1"/>
  <c r="D1216" i="1"/>
  <c r="G1216" i="1" s="1"/>
  <c r="C1216" i="1"/>
  <c r="D1215" i="1"/>
  <c r="G1215" i="1" s="1"/>
  <c r="C1215" i="1"/>
  <c r="D1213" i="1"/>
  <c r="H1213" i="1" s="1"/>
  <c r="C1213" i="1"/>
  <c r="H1212" i="1"/>
  <c r="G1212" i="1"/>
  <c r="D1212" i="1"/>
  <c r="C1212" i="1"/>
  <c r="H1211" i="1"/>
  <c r="D1211" i="1"/>
  <c r="G1211" i="1" s="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H1166" i="1" s="1"/>
  <c r="C1166" i="1"/>
  <c r="H1165" i="1"/>
  <c r="D1165" i="1"/>
  <c r="G1165" i="1" s="1"/>
  <c r="C1165" i="1"/>
  <c r="H1164" i="1"/>
  <c r="G1164" i="1"/>
  <c r="D1164" i="1"/>
  <c r="C1164" i="1"/>
  <c r="H1163" i="1"/>
  <c r="G1163" i="1"/>
  <c r="D1163" i="1"/>
  <c r="C1163" i="1"/>
  <c r="H1162" i="1"/>
  <c r="G1162" i="1"/>
  <c r="D1162" i="1"/>
  <c r="C1162" i="1"/>
  <c r="H1161" i="1"/>
  <c r="G1161" i="1"/>
  <c r="D1161" i="1"/>
  <c r="C1161" i="1"/>
  <c r="H1160" i="1"/>
  <c r="D1160" i="1"/>
  <c r="G1160" i="1" s="1"/>
  <c r="C1160" i="1"/>
  <c r="H1159" i="1"/>
  <c r="G1159" i="1"/>
  <c r="D1159" i="1"/>
  <c r="C1159" i="1"/>
  <c r="H1158" i="1"/>
  <c r="G1158" i="1"/>
  <c r="D1158" i="1"/>
  <c r="C1158" i="1"/>
  <c r="H1157" i="1"/>
  <c r="G1157" i="1"/>
  <c r="D1157" i="1"/>
  <c r="C1157" i="1"/>
  <c r="G1156" i="1"/>
  <c r="D1156" i="1"/>
  <c r="H1156" i="1" s="1"/>
  <c r="C1156" i="1"/>
  <c r="H1155" i="1"/>
  <c r="D1155" i="1"/>
  <c r="G1155" i="1" s="1"/>
  <c r="C1155" i="1"/>
  <c r="D1154" i="1"/>
  <c r="G1154" i="1" s="1"/>
  <c r="C1154" i="1"/>
  <c r="H1151" i="1"/>
  <c r="D1151" i="1"/>
  <c r="G1151" i="1" s="1"/>
  <c r="C1151" i="1"/>
  <c r="H1150" i="1"/>
  <c r="G1150" i="1"/>
  <c r="D1150" i="1"/>
  <c r="C1150" i="1"/>
  <c r="H1149" i="1"/>
  <c r="D1149" i="1"/>
  <c r="G1149" i="1" s="1"/>
  <c r="C1149" i="1"/>
  <c r="D1148" i="1"/>
  <c r="G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G1141" i="1" s="1"/>
  <c r="C1141" i="1"/>
  <c r="H1140" i="1"/>
  <c r="G1140" i="1"/>
  <c r="D1140" i="1"/>
  <c r="C1140" i="1"/>
  <c r="H1139" i="1"/>
  <c r="G1139" i="1"/>
  <c r="D1139" i="1"/>
  <c r="C1139" i="1"/>
  <c r="H1138" i="1"/>
  <c r="D1138" i="1"/>
  <c r="G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D1064" i="1"/>
  <c r="G1064" i="1" s="1"/>
  <c r="C1064" i="1"/>
  <c r="H1063" i="1"/>
  <c r="G1063" i="1"/>
  <c r="D1063" i="1"/>
  <c r="C1063" i="1"/>
  <c r="H1062" i="1"/>
  <c r="G1062" i="1"/>
  <c r="D1062" i="1"/>
  <c r="C1062" i="1"/>
  <c r="H1061" i="1"/>
  <c r="G1061" i="1"/>
  <c r="D1061" i="1"/>
  <c r="C1061" i="1"/>
  <c r="H1060" i="1"/>
  <c r="D1060" i="1"/>
  <c r="G1060" i="1" s="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D1050" i="1"/>
  <c r="G1050" i="1" s="1"/>
  <c r="C1050" i="1"/>
  <c r="H1049" i="1"/>
  <c r="G1049" i="1"/>
  <c r="D1049" i="1"/>
  <c r="C1049" i="1"/>
  <c r="D1048" i="1"/>
  <c r="G1048" i="1" s="1"/>
  <c r="C1048" i="1"/>
  <c r="D1047" i="1"/>
  <c r="G1047" i="1" s="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D1033" i="1"/>
  <c r="G1033" i="1" s="1"/>
  <c r="C1033" i="1"/>
  <c r="H1032" i="1"/>
  <c r="D1032" i="1"/>
  <c r="G1032" i="1" s="1"/>
  <c r="C1032" i="1"/>
  <c r="H1031" i="1"/>
  <c r="G1031" i="1"/>
  <c r="D1031" i="1"/>
  <c r="C1031" i="1"/>
  <c r="D1030" i="1"/>
  <c r="G1030" i="1" s="1"/>
  <c r="C1030" i="1"/>
  <c r="H1029" i="1"/>
  <c r="G1029" i="1"/>
  <c r="D1029" i="1"/>
  <c r="C1029" i="1"/>
  <c r="H1028" i="1"/>
  <c r="G1028" i="1"/>
  <c r="D1028" i="1"/>
  <c r="C1028" i="1"/>
  <c r="H1027" i="1"/>
  <c r="G1027" i="1"/>
  <c r="D1027" i="1"/>
  <c r="C1027" i="1"/>
  <c r="H1026" i="1"/>
  <c r="G1026" i="1"/>
  <c r="D1026" i="1"/>
  <c r="C1026" i="1"/>
  <c r="H1025" i="1"/>
  <c r="D1025" i="1"/>
  <c r="G1025" i="1" s="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D1014" i="1"/>
  <c r="G1014" i="1" s="1"/>
  <c r="C1014" i="1"/>
  <c r="D1013" i="1"/>
  <c r="G1013" i="1" s="1"/>
  <c r="C1013" i="1"/>
  <c r="H1012" i="1"/>
  <c r="D1012" i="1"/>
  <c r="G1012" i="1" s="1"/>
  <c r="C1012" i="1"/>
  <c r="H1011" i="1"/>
  <c r="G1011" i="1"/>
  <c r="D1011" i="1"/>
  <c r="C1011" i="1"/>
  <c r="H1010" i="1"/>
  <c r="D1010" i="1"/>
  <c r="G1010" i="1" s="1"/>
  <c r="C1010" i="1"/>
  <c r="H1009" i="1"/>
  <c r="G1009" i="1"/>
  <c r="D1009" i="1"/>
  <c r="C1009" i="1"/>
  <c r="H1008" i="1"/>
  <c r="D1008" i="1"/>
  <c r="G1008" i="1" s="1"/>
  <c r="C1008" i="1"/>
  <c r="D1007" i="1"/>
  <c r="G1007" i="1" s="1"/>
  <c r="C1007" i="1"/>
  <c r="H1006" i="1"/>
  <c r="D1006" i="1"/>
  <c r="G1006" i="1" s="1"/>
  <c r="C1006" i="1"/>
  <c r="H1005" i="1"/>
  <c r="G1005" i="1"/>
  <c r="D1005" i="1"/>
  <c r="C1005" i="1"/>
  <c r="H1004" i="1"/>
  <c r="G1004" i="1"/>
  <c r="D1004" i="1"/>
  <c r="C1004" i="1"/>
  <c r="H1003" i="1"/>
  <c r="G1003" i="1"/>
  <c r="D1003" i="1"/>
  <c r="C1003" i="1"/>
  <c r="H1002" i="1"/>
  <c r="D1002" i="1"/>
  <c r="G1002" i="1" s="1"/>
  <c r="C1002" i="1"/>
  <c r="D1001" i="1"/>
  <c r="H1001" i="1" s="1"/>
  <c r="C1001" i="1"/>
  <c r="H1000" i="1"/>
  <c r="G1000" i="1"/>
  <c r="D1000" i="1"/>
  <c r="C1000" i="1"/>
  <c r="H999" i="1"/>
  <c r="D999" i="1"/>
  <c r="G999" i="1" s="1"/>
  <c r="C999" i="1"/>
  <c r="H998" i="1"/>
  <c r="D998" i="1"/>
  <c r="G998" i="1" s="1"/>
  <c r="C998" i="1"/>
  <c r="D997" i="1"/>
  <c r="G997" i="1" s="1"/>
  <c r="C997" i="1"/>
  <c r="H996" i="1"/>
  <c r="D996" i="1"/>
  <c r="G996" i="1" s="1"/>
  <c r="C996" i="1"/>
  <c r="H995" i="1"/>
  <c r="D995" i="1"/>
  <c r="G995" i="1" s="1"/>
  <c r="C995" i="1"/>
  <c r="H994" i="1"/>
  <c r="G994" i="1"/>
  <c r="D994" i="1"/>
  <c r="C994" i="1"/>
  <c r="H993" i="1"/>
  <c r="D993" i="1"/>
  <c r="G993" i="1" s="1"/>
  <c r="C993" i="1"/>
  <c r="H992" i="1"/>
  <c r="G992" i="1"/>
  <c r="D992" i="1"/>
  <c r="C992" i="1"/>
  <c r="D991" i="1"/>
  <c r="G991" i="1" s="1"/>
  <c r="C991" i="1"/>
  <c r="C990" i="1"/>
  <c r="H989" i="1"/>
  <c r="D989" i="1"/>
  <c r="G989" i="1" s="1"/>
  <c r="C989" i="1"/>
  <c r="H988" i="1"/>
  <c r="G988" i="1"/>
  <c r="D988" i="1"/>
  <c r="C988" i="1"/>
  <c r="H987" i="1"/>
  <c r="D987" i="1"/>
  <c r="G987" i="1" s="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D812" i="1"/>
  <c r="H812" i="1" s="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D716" i="1"/>
  <c r="G716" i="1" s="1"/>
  <c r="C716" i="1"/>
  <c r="H715" i="1"/>
  <c r="D715" i="1"/>
  <c r="G715" i="1" s="1"/>
  <c r="C715" i="1"/>
  <c r="H714" i="1"/>
  <c r="D714" i="1"/>
  <c r="G714" i="1" s="1"/>
  <c r="C714" i="1"/>
  <c r="H713" i="1"/>
  <c r="D713" i="1"/>
  <c r="G713" i="1" s="1"/>
  <c r="C713" i="1"/>
  <c r="H712" i="1"/>
  <c r="G712" i="1"/>
  <c r="D712" i="1"/>
  <c r="C712" i="1"/>
  <c r="H711" i="1"/>
  <c r="G711" i="1"/>
  <c r="D711" i="1"/>
  <c r="C711" i="1"/>
  <c r="H710" i="1"/>
  <c r="D710" i="1"/>
  <c r="G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D703" i="1"/>
  <c r="G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D669" i="1"/>
  <c r="G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G645" i="1" s="1"/>
  <c r="C645" i="1"/>
  <c r="H644" i="1"/>
  <c r="D644" i="1"/>
  <c r="G644" i="1" s="1"/>
  <c r="C644" i="1"/>
  <c r="D643" i="1"/>
  <c r="H643" i="1" s="1"/>
  <c r="C643" i="1"/>
  <c r="H642" i="1"/>
  <c r="G642" i="1"/>
  <c r="D642" i="1"/>
  <c r="C642" i="1"/>
  <c r="D641" i="1"/>
  <c r="G641" i="1" s="1"/>
  <c r="C641" i="1"/>
  <c r="D632" i="1"/>
  <c r="H632" i="1" s="1"/>
  <c r="C632" i="1"/>
  <c r="D631" i="1"/>
  <c r="H631" i="1" s="1"/>
  <c r="C631" i="1"/>
  <c r="H628" i="1"/>
  <c r="G628" i="1"/>
  <c r="D628" i="1"/>
  <c r="C628" i="1"/>
  <c r="H627" i="1"/>
  <c r="G627" i="1"/>
  <c r="D627" i="1"/>
  <c r="C627" i="1"/>
  <c r="D626" i="1"/>
  <c r="H625" i="1"/>
  <c r="G625" i="1"/>
  <c r="D625" i="1"/>
  <c r="C625" i="1"/>
  <c r="H624" i="1"/>
  <c r="G624" i="1"/>
  <c r="D624" i="1"/>
  <c r="C624" i="1"/>
  <c r="D623"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C565" i="1"/>
  <c r="H564" i="1"/>
  <c r="G564" i="1"/>
  <c r="D564" i="1"/>
  <c r="C564" i="1"/>
  <c r="H563" i="1"/>
  <c r="G563" i="1"/>
  <c r="D563" i="1"/>
  <c r="C563" i="1"/>
  <c r="H562" i="1"/>
  <c r="G562" i="1"/>
  <c r="D562" i="1"/>
  <c r="C562"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D475" i="1"/>
  <c r="H474" i="1"/>
  <c r="G474" i="1"/>
  <c r="D474" i="1"/>
  <c r="C474" i="1"/>
  <c r="H473" i="1"/>
  <c r="G473" i="1"/>
  <c r="D473" i="1"/>
  <c r="C473"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D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3" i="1"/>
  <c r="H413" i="1" s="1"/>
  <c r="C413" i="1"/>
  <c r="D412" i="1"/>
  <c r="G412" i="1" s="1"/>
  <c r="C412" i="1"/>
  <c r="C411" i="1"/>
  <c r="H406" i="1"/>
  <c r="G406" i="1"/>
  <c r="D406" i="1"/>
  <c r="C406" i="1"/>
  <c r="H405" i="1"/>
  <c r="G405" i="1"/>
  <c r="D405" i="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D379" i="1"/>
  <c r="G379" i="1" s="1"/>
  <c r="C379" i="1"/>
  <c r="H378" i="1"/>
  <c r="G378" i="1"/>
  <c r="D378" i="1"/>
  <c r="C378" i="1"/>
  <c r="H377" i="1"/>
  <c r="G377" i="1"/>
  <c r="D377" i="1"/>
  <c r="C377" i="1"/>
  <c r="H376" i="1"/>
  <c r="G376" i="1"/>
  <c r="D376" i="1"/>
  <c r="C376" i="1"/>
  <c r="H375" i="1"/>
  <c r="G375" i="1"/>
  <c r="D375" i="1"/>
  <c r="C375" i="1"/>
  <c r="H374" i="1"/>
  <c r="D374" i="1"/>
  <c r="G374" i="1" s="1"/>
  <c r="C374" i="1"/>
  <c r="H373" i="1"/>
  <c r="G373" i="1"/>
  <c r="D373" i="1"/>
  <c r="C373" i="1"/>
  <c r="H372" i="1"/>
  <c r="G372" i="1"/>
  <c r="D372" i="1"/>
  <c r="C372" i="1"/>
  <c r="H371" i="1"/>
  <c r="G371" i="1"/>
  <c r="D371" i="1"/>
  <c r="C371" i="1"/>
  <c r="H370" i="1"/>
  <c r="G370" i="1"/>
  <c r="D370" i="1"/>
  <c r="C370" i="1"/>
  <c r="H369" i="1"/>
  <c r="D369" i="1"/>
  <c r="G369" i="1" s="1"/>
  <c r="C369" i="1"/>
  <c r="H368" i="1"/>
  <c r="G368" i="1"/>
  <c r="D368" i="1"/>
  <c r="C368" i="1"/>
  <c r="H367" i="1"/>
  <c r="G367" i="1"/>
  <c r="D367" i="1"/>
  <c r="C367" i="1"/>
  <c r="H366" i="1"/>
  <c r="G366" i="1"/>
  <c r="D366" i="1"/>
  <c r="C366" i="1"/>
  <c r="H365" i="1"/>
  <c r="D365" i="1"/>
  <c r="G365" i="1" s="1"/>
  <c r="C365" i="1"/>
  <c r="D364" i="1"/>
  <c r="G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D354" i="1"/>
  <c r="G354" i="1" s="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D291" i="1"/>
  <c r="G291" i="1" s="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D256" i="1"/>
  <c r="G256" i="1" s="1"/>
  <c r="C256" i="1"/>
  <c r="H255" i="1"/>
  <c r="D255" i="1"/>
  <c r="G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7" i="1"/>
  <c r="G247" i="1"/>
  <c r="D247" i="1"/>
  <c r="C247" i="1"/>
  <c r="H246" i="1"/>
  <c r="G246" i="1"/>
  <c r="D246" i="1"/>
  <c r="C246" i="1"/>
  <c r="H245" i="1"/>
  <c r="G245" i="1"/>
  <c r="D245" i="1"/>
  <c r="C245" i="1"/>
  <c r="H244" i="1"/>
  <c r="D244" i="1"/>
  <c r="G244" i="1" s="1"/>
  <c r="C244" i="1"/>
  <c r="H243" i="1"/>
  <c r="D243" i="1"/>
  <c r="G243" i="1" s="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D209" i="1"/>
  <c r="G209" i="1" s="1"/>
  <c r="C209" i="1"/>
  <c r="H208" i="1"/>
  <c r="D208" i="1"/>
  <c r="G208" i="1" s="1"/>
  <c r="C208" i="1"/>
  <c r="H207" i="1"/>
  <c r="D207" i="1"/>
  <c r="G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G185" i="1"/>
  <c r="D185" i="1"/>
  <c r="C185" i="1"/>
  <c r="D184" i="1"/>
  <c r="H184" i="1" s="1"/>
  <c r="C184" i="1"/>
  <c r="H183" i="1"/>
  <c r="D183" i="1"/>
  <c r="G183" i="1" s="1"/>
  <c r="C183" i="1"/>
  <c r="H182" i="1"/>
  <c r="D182" i="1"/>
  <c r="G182" i="1" s="1"/>
  <c r="C182" i="1"/>
  <c r="H181" i="1"/>
  <c r="D181" i="1"/>
  <c r="G181" i="1" s="1"/>
  <c r="C181" i="1"/>
  <c r="H180" i="1"/>
  <c r="G180" i="1"/>
  <c r="D180" i="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D173" i="1"/>
  <c r="G173" i="1" s="1"/>
  <c r="C173" i="1"/>
  <c r="H172" i="1"/>
  <c r="G172" i="1"/>
  <c r="D172" i="1"/>
  <c r="C172" i="1"/>
  <c r="H171" i="1"/>
  <c r="G171" i="1"/>
  <c r="D171" i="1"/>
  <c r="C171" i="1"/>
  <c r="H170" i="1"/>
  <c r="D170" i="1"/>
  <c r="G170" i="1" s="1"/>
  <c r="C170" i="1"/>
  <c r="H169" i="1"/>
  <c r="G169" i="1"/>
  <c r="D169" i="1"/>
  <c r="C169" i="1"/>
  <c r="H168" i="1"/>
  <c r="G168" i="1"/>
  <c r="D168" i="1"/>
  <c r="C168" i="1"/>
  <c r="H167" i="1"/>
  <c r="G167" i="1"/>
  <c r="D167" i="1"/>
  <c r="C167" i="1"/>
  <c r="H166" i="1"/>
  <c r="D166" i="1"/>
  <c r="G166" i="1" s="1"/>
  <c r="C166" i="1"/>
  <c r="D165" i="1"/>
  <c r="G165" i="1" s="1"/>
  <c r="C165" i="1"/>
  <c r="H164" i="1"/>
  <c r="D164" i="1"/>
  <c r="G164" i="1" s="1"/>
  <c r="C164" i="1"/>
  <c r="H163" i="1"/>
  <c r="D163" i="1"/>
  <c r="G163" i="1" s="1"/>
  <c r="C163" i="1"/>
  <c r="H162" i="1"/>
  <c r="G162" i="1"/>
  <c r="D162" i="1"/>
  <c r="C162" i="1"/>
  <c r="H161" i="1"/>
  <c r="D161" i="1"/>
  <c r="G161" i="1" s="1"/>
  <c r="C161" i="1"/>
  <c r="C160" i="1"/>
  <c r="C159" i="1"/>
  <c r="H158" i="1"/>
  <c r="D158" i="1"/>
  <c r="G158" i="1" s="1"/>
  <c r="C158" i="1"/>
  <c r="H157" i="1"/>
  <c r="D157" i="1"/>
  <c r="G157" i="1" s="1"/>
  <c r="C157" i="1"/>
  <c r="H156" i="1"/>
  <c r="G156" i="1"/>
  <c r="D156" i="1"/>
  <c r="C156" i="1"/>
  <c r="D155" i="1"/>
  <c r="G155" i="1" s="1"/>
  <c r="C155" i="1"/>
  <c r="H154" i="1"/>
  <c r="G154" i="1"/>
  <c r="D154" i="1"/>
  <c r="C154" i="1"/>
  <c r="H153" i="1"/>
  <c r="G153" i="1"/>
  <c r="D153" i="1"/>
  <c r="C153" i="1"/>
  <c r="H152" i="1"/>
  <c r="G152" i="1"/>
  <c r="D152" i="1"/>
  <c r="C152" i="1"/>
  <c r="H151" i="1"/>
  <c r="G151" i="1"/>
  <c r="D151" i="1"/>
  <c r="C151" i="1"/>
  <c r="H150" i="1"/>
  <c r="D150" i="1"/>
  <c r="G150" i="1" s="1"/>
  <c r="C150" i="1"/>
  <c r="H149" i="1"/>
  <c r="D149" i="1"/>
  <c r="G149" i="1" s="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G130" i="1"/>
  <c r="D130" i="1"/>
  <c r="C130" i="1"/>
  <c r="D129" i="1"/>
  <c r="H128" i="1"/>
  <c r="G128" i="1"/>
  <c r="D128" i="1"/>
  <c r="C128" i="1"/>
  <c r="H127" i="1"/>
  <c r="G127" i="1"/>
  <c r="D127" i="1"/>
  <c r="C127" i="1"/>
  <c r="H126" i="1"/>
  <c r="G126" i="1"/>
  <c r="D126" i="1"/>
  <c r="C126" i="1"/>
  <c r="H125" i="1"/>
  <c r="G125" i="1"/>
  <c r="D125" i="1"/>
  <c r="C125" i="1"/>
  <c r="C124" i="1"/>
  <c r="H123" i="1"/>
  <c r="D123" i="1"/>
  <c r="G123" i="1" s="1"/>
  <c r="C123" i="1"/>
  <c r="H122" i="1"/>
  <c r="G122" i="1"/>
  <c r="D122" i="1"/>
  <c r="C122" i="1"/>
  <c r="H121" i="1"/>
  <c r="G121" i="1"/>
  <c r="D121"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D83" i="1"/>
  <c r="G83" i="1" s="1"/>
  <c r="C83" i="1"/>
  <c r="H82" i="1"/>
  <c r="G82" i="1"/>
  <c r="D82" i="1"/>
  <c r="C82" i="1"/>
  <c r="H81" i="1"/>
  <c r="D81" i="1"/>
  <c r="G81" i="1" s="1"/>
  <c r="C81" i="1"/>
  <c r="H80" i="1"/>
  <c r="G80" i="1"/>
  <c r="D80" i="1"/>
  <c r="C80" i="1"/>
  <c r="G79" i="1"/>
  <c r="D79" i="1"/>
  <c r="H79" i="1" s="1"/>
  <c r="C79" i="1"/>
  <c r="H77" i="1"/>
  <c r="G77" i="1"/>
  <c r="D77" i="1"/>
  <c r="C77" i="1"/>
  <c r="H76" i="1"/>
  <c r="D76" i="1"/>
  <c r="G76" i="1" s="1"/>
  <c r="C76" i="1"/>
  <c r="H75" i="1"/>
  <c r="G75" i="1"/>
  <c r="D75" i="1"/>
  <c r="C75" i="1"/>
  <c r="H74" i="1"/>
  <c r="D74" i="1"/>
  <c r="G74" i="1" s="1"/>
  <c r="C74" i="1"/>
  <c r="D73" i="1"/>
  <c r="G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D65" i="1"/>
  <c r="G65" i="1" s="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D53" i="1"/>
  <c r="G53" i="1" s="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577" i="1" l="1"/>
  <c r="G1576" i="1"/>
  <c r="H1576" i="1"/>
  <c r="G1580" i="1"/>
  <c r="I36" i="3"/>
  <c r="G1503" i="1"/>
  <c r="G1536" i="1"/>
  <c r="E287" i="9"/>
  <c r="B287" i="9" s="1"/>
  <c r="E296" i="9"/>
  <c r="B296" i="9" s="1"/>
  <c r="E286" i="9"/>
  <c r="B286" i="9" s="1"/>
  <c r="E300" i="9"/>
  <c r="B300" i="9" s="1"/>
  <c r="G404" i="1"/>
  <c r="H412" i="1"/>
  <c r="G632" i="1"/>
  <c r="G631" i="1"/>
  <c r="G812" i="1"/>
  <c r="H641" i="1"/>
  <c r="G647" i="1"/>
  <c r="B275" i="9"/>
  <c r="D38" i="7"/>
  <c r="C1475" i="1"/>
  <c r="E38" i="7"/>
  <c r="G1470" i="1"/>
  <c r="H1463" i="1"/>
  <c r="H1465" i="1"/>
  <c r="E22" i="7"/>
  <c r="D1453" i="1" s="1"/>
  <c r="D22" i="7"/>
  <c r="C1453" i="1" s="1"/>
  <c r="G1454" i="1"/>
  <c r="J1456" i="1"/>
  <c r="J1460" i="1"/>
  <c r="H30" i="3"/>
  <c r="J1447" i="1"/>
  <c r="G1449" i="1"/>
  <c r="J1445" i="1"/>
  <c r="G1448" i="1"/>
  <c r="J1450" i="1"/>
  <c r="D6" i="7"/>
  <c r="G1445" i="1"/>
  <c r="H1445" i="1"/>
  <c r="J1441" i="1"/>
  <c r="C1437" i="1"/>
  <c r="G1441" i="1"/>
  <c r="H1441" i="1"/>
  <c r="J1444" i="1"/>
  <c r="G1439" i="1"/>
  <c r="C1438" i="1"/>
  <c r="H1525" i="1"/>
  <c r="G1520" i="1"/>
  <c r="G1500" i="1"/>
  <c r="H1565" i="1"/>
  <c r="H1561" i="1"/>
  <c r="G1560" i="1"/>
  <c r="H1509" i="1"/>
  <c r="H1504" i="1"/>
  <c r="H1485" i="1"/>
  <c r="D49" i="8"/>
  <c r="C1524" i="1" s="1"/>
  <c r="G1481" i="1"/>
  <c r="H1481" i="1"/>
  <c r="G1484" i="1"/>
  <c r="H1416" i="1"/>
  <c r="G1275" i="1"/>
  <c r="G1266" i="1"/>
  <c r="G1264" i="1"/>
  <c r="G1245" i="1"/>
  <c r="G1241" i="1"/>
  <c r="H1235" i="1"/>
  <c r="H1236" i="1"/>
  <c r="H1237" i="1"/>
  <c r="H1232" i="1"/>
  <c r="H1231" i="1"/>
  <c r="H1229" i="1"/>
  <c r="E283" i="9"/>
  <c r="B283" i="9" s="1"/>
  <c r="H1227" i="1"/>
  <c r="H1228" i="1"/>
  <c r="F250" i="5"/>
  <c r="E284" i="9"/>
  <c r="B284" i="9" s="1"/>
  <c r="G1223" i="1"/>
  <c r="G1225" i="1"/>
  <c r="G1218" i="1"/>
  <c r="H1215" i="1"/>
  <c r="H1216" i="1"/>
  <c r="H1217" i="1"/>
  <c r="G1213" i="1"/>
  <c r="E309" i="9"/>
  <c r="B309" i="9" s="1"/>
  <c r="G1166" i="1"/>
  <c r="H1154" i="1"/>
  <c r="E293" i="9"/>
  <c r="B293" i="9" s="1"/>
  <c r="H1047" i="1"/>
  <c r="H1050" i="1"/>
  <c r="H1048" i="1"/>
  <c r="H645" i="1"/>
  <c r="G643" i="1"/>
  <c r="H1148" i="1"/>
  <c r="F146" i="5"/>
  <c r="E288" i="9"/>
  <c r="B288" i="9" s="1"/>
  <c r="H1030" i="1"/>
  <c r="H1023" i="1"/>
  <c r="H1013" i="1"/>
  <c r="H1007" i="1"/>
  <c r="G1001" i="1"/>
  <c r="E12" i="5"/>
  <c r="F12" i="5" s="1"/>
  <c r="H997" i="1"/>
  <c r="H991" i="1"/>
  <c r="F13" i="5"/>
  <c r="E529" i="4"/>
  <c r="D523" i="1" s="1"/>
  <c r="F383" i="4"/>
  <c r="H364" i="1"/>
  <c r="E363" i="4"/>
  <c r="D358" i="1" s="1"/>
  <c r="G413" i="1"/>
  <c r="G411" i="1"/>
  <c r="H411" i="1"/>
  <c r="E643" i="4"/>
  <c r="D637" i="1" s="1"/>
  <c r="E273" i="9"/>
  <c r="B273" i="9" s="1"/>
  <c r="F264" i="4"/>
  <c r="E68" i="9"/>
  <c r="B68" i="9" s="1"/>
  <c r="E224" i="4"/>
  <c r="D220" i="1" s="1"/>
  <c r="G206" i="1"/>
  <c r="E196" i="4"/>
  <c r="D192" i="1" s="1"/>
  <c r="H192" i="1" s="1"/>
  <c r="G184" i="1"/>
  <c r="F188" i="4"/>
  <c r="E45" i="9"/>
  <c r="F221" i="9"/>
  <c r="B221" i="9" s="1"/>
  <c r="F220" i="9"/>
  <c r="H173" i="1"/>
  <c r="F177" i="4"/>
  <c r="H165" i="1"/>
  <c r="E41" i="9"/>
  <c r="H155" i="1"/>
  <c r="F134" i="4"/>
  <c r="F217" i="9"/>
  <c r="B217" i="9" s="1"/>
  <c r="H73" i="1"/>
  <c r="E50" i="4"/>
  <c r="D46" i="1" s="1"/>
  <c r="G460" i="1"/>
  <c r="H460" i="1"/>
  <c r="G472" i="1"/>
  <c r="H472" i="1"/>
  <c r="G484" i="1"/>
  <c r="H484" i="1"/>
  <c r="G496" i="1"/>
  <c r="H496" i="1"/>
  <c r="G94" i="1"/>
  <c r="H94" i="1"/>
  <c r="G1065" i="1"/>
  <c r="H1065" i="1"/>
  <c r="F629" i="4"/>
  <c r="D625" i="4"/>
  <c r="H311" i="9"/>
  <c r="E176" i="5"/>
  <c r="G1451" i="1"/>
  <c r="J1451" i="1"/>
  <c r="H1452" i="1"/>
  <c r="J1452" i="1"/>
  <c r="H1473" i="1"/>
  <c r="G1473" i="1"/>
  <c r="G1479" i="1"/>
  <c r="J1479" i="1"/>
  <c r="H1482" i="1"/>
  <c r="G1482" i="1"/>
  <c r="H1487" i="1"/>
  <c r="G1487" i="1"/>
  <c r="H21" i="9"/>
  <c r="G21" i="9"/>
  <c r="F152" i="4"/>
  <c r="C40" i="1"/>
  <c r="C148" i="1"/>
  <c r="C463" i="1"/>
  <c r="C478" i="1"/>
  <c r="C623" i="1"/>
  <c r="C626" i="1"/>
  <c r="C1096" i="1"/>
  <c r="H1324" i="1"/>
  <c r="H1328" i="1"/>
  <c r="G1331" i="1"/>
  <c r="G1335" i="1"/>
  <c r="G1339" i="1"/>
  <c r="G1343" i="1"/>
  <c r="G1347" i="1"/>
  <c r="G1351" i="1"/>
  <c r="G1355" i="1"/>
  <c r="G1359" i="1"/>
  <c r="G1363" i="1"/>
  <c r="G1367" i="1"/>
  <c r="G1371" i="1"/>
  <c r="G1375" i="1"/>
  <c r="G1379" i="1"/>
  <c r="G1387" i="1"/>
  <c r="G1391" i="1"/>
  <c r="G1395" i="1"/>
  <c r="G1399" i="1"/>
  <c r="G1403" i="1"/>
  <c r="G1407" i="1"/>
  <c r="G1411" i="1"/>
  <c r="G1415" i="1"/>
  <c r="G1419" i="1"/>
  <c r="G1427" i="1"/>
  <c r="G1431" i="1"/>
  <c r="J1439" i="1"/>
  <c r="H1439" i="1"/>
  <c r="I1439" i="1" s="1"/>
  <c r="H1440" i="1"/>
  <c r="G1440" i="1"/>
  <c r="G1446" i="1"/>
  <c r="H1447" i="1"/>
  <c r="H1448" i="1"/>
  <c r="I1448" i="1" s="1"/>
  <c r="H1449" i="1"/>
  <c r="I1449" i="1" s="1"/>
  <c r="G1452" i="1"/>
  <c r="G1457" i="1"/>
  <c r="J1457" i="1"/>
  <c r="H1457" i="1"/>
  <c r="H1458" i="1"/>
  <c r="G1458" i="1"/>
  <c r="G1463" i="1"/>
  <c r="I1463" i="1" s="1"/>
  <c r="G1465" i="1"/>
  <c r="I1465" i="1" s="1"/>
  <c r="G1467" i="1"/>
  <c r="I1467" i="1" s="1"/>
  <c r="J1473" i="1"/>
  <c r="H1483" i="1"/>
  <c r="G1483" i="1"/>
  <c r="H1494" i="1"/>
  <c r="G1494" i="1"/>
  <c r="H1502" i="1"/>
  <c r="G1502" i="1"/>
  <c r="H1506" i="1"/>
  <c r="G1506" i="1"/>
  <c r="H1510" i="1"/>
  <c r="G1510" i="1"/>
  <c r="H1514" i="1"/>
  <c r="G1514" i="1"/>
  <c r="G1519" i="1"/>
  <c r="G1523" i="1"/>
  <c r="G1527" i="1"/>
  <c r="G1531" i="1"/>
  <c r="G1535" i="1"/>
  <c r="G1539" i="1"/>
  <c r="G1543" i="1"/>
  <c r="G1547" i="1"/>
  <c r="G1551" i="1"/>
  <c r="G1555" i="1"/>
  <c r="G1559" i="1"/>
  <c r="G1563" i="1"/>
  <c r="G1567" i="1"/>
  <c r="G1571" i="1"/>
  <c r="G1575" i="1"/>
  <c r="G1579" i="1"/>
  <c r="F83" i="4"/>
  <c r="D82" i="4"/>
  <c r="F107" i="4"/>
  <c r="D106" i="4"/>
  <c r="E124" i="4"/>
  <c r="D120" i="1" s="1"/>
  <c r="G194" i="9"/>
  <c r="E194" i="9" s="1"/>
  <c r="B194" i="9" s="1"/>
  <c r="E421" i="4"/>
  <c r="G210" i="9"/>
  <c r="E210" i="9" s="1"/>
  <c r="B210" i="9" s="1"/>
  <c r="F455" i="4"/>
  <c r="D421" i="4"/>
  <c r="E68" i="5"/>
  <c r="G1472" i="1"/>
  <c r="J1472" i="1"/>
  <c r="H1472" i="1"/>
  <c r="H1476" i="1"/>
  <c r="I1476" i="1" s="1"/>
  <c r="J1476" i="1"/>
  <c r="H1498" i="1"/>
  <c r="G1498" i="1"/>
  <c r="F164" i="4"/>
  <c r="E163" i="4"/>
  <c r="D159" i="1" s="1"/>
  <c r="C135" i="1"/>
  <c r="C466" i="1"/>
  <c r="C475" i="1"/>
  <c r="C509" i="1"/>
  <c r="D3" i="1"/>
  <c r="D108" i="1"/>
  <c r="D124" i="1"/>
  <c r="D160" i="1"/>
  <c r="D561" i="1"/>
  <c r="D565" i="1"/>
  <c r="D620" i="1"/>
  <c r="D986" i="1"/>
  <c r="D1183" i="1"/>
  <c r="D1184" i="1"/>
  <c r="H1323" i="1"/>
  <c r="H1327" i="1"/>
  <c r="G1330" i="1"/>
  <c r="G1334" i="1"/>
  <c r="G1338" i="1"/>
  <c r="G1342" i="1"/>
  <c r="G1346" i="1"/>
  <c r="G1350" i="1"/>
  <c r="G1354" i="1"/>
  <c r="G1358" i="1"/>
  <c r="G1362" i="1"/>
  <c r="G1366" i="1"/>
  <c r="G1370" i="1"/>
  <c r="G1374" i="1"/>
  <c r="G1378" i="1"/>
  <c r="G1382" i="1"/>
  <c r="G1386" i="1"/>
  <c r="G1390" i="1"/>
  <c r="G1394" i="1"/>
  <c r="G1398" i="1"/>
  <c r="G1402" i="1"/>
  <c r="G1406" i="1"/>
  <c r="G1410" i="1"/>
  <c r="G1414" i="1"/>
  <c r="G1418" i="1"/>
  <c r="G1422" i="1"/>
  <c r="G1426" i="1"/>
  <c r="G1430" i="1"/>
  <c r="G1434" i="1"/>
  <c r="J1443" i="1"/>
  <c r="H1443" i="1"/>
  <c r="I1443" i="1" s="1"/>
  <c r="H1444" i="1"/>
  <c r="G1444" i="1"/>
  <c r="I1444" i="1" s="1"/>
  <c r="H1446" i="1"/>
  <c r="J1448" i="1"/>
  <c r="G1450" i="1"/>
  <c r="I1450" i="1" s="1"/>
  <c r="H1451" i="1"/>
  <c r="H1454" i="1"/>
  <c r="J1458" i="1"/>
  <c r="H1461" i="1"/>
  <c r="J1463" i="1"/>
  <c r="J1465" i="1"/>
  <c r="J1467" i="1"/>
  <c r="H1471" i="1"/>
  <c r="G1471" i="1"/>
  <c r="I1471" i="1" s="1"/>
  <c r="G1474" i="1"/>
  <c r="J1474" i="1"/>
  <c r="H1474" i="1"/>
  <c r="H1475" i="1"/>
  <c r="G1475" i="1"/>
  <c r="G1477" i="1"/>
  <c r="I1477" i="1" s="1"/>
  <c r="J1477" i="1"/>
  <c r="H1478" i="1"/>
  <c r="I1478" i="1" s="1"/>
  <c r="J1478" i="1"/>
  <c r="H1479" i="1"/>
  <c r="H1490" i="1"/>
  <c r="G1490" i="1"/>
  <c r="H1495" i="1"/>
  <c r="G1495" i="1"/>
  <c r="F37" i="4"/>
  <c r="D7" i="4"/>
  <c r="E82" i="4"/>
  <c r="D78" i="1" s="1"/>
  <c r="E106" i="4"/>
  <c r="D102" i="1" s="1"/>
  <c r="F124" i="4"/>
  <c r="F326" i="4"/>
  <c r="D311" i="4"/>
  <c r="F351" i="4"/>
  <c r="G1447" i="1"/>
  <c r="I1447" i="1" s="1"/>
  <c r="J1449" i="1"/>
  <c r="G1455" i="1"/>
  <c r="J1455" i="1"/>
  <c r="H1455" i="1"/>
  <c r="H1456" i="1"/>
  <c r="G1456" i="1"/>
  <c r="G1459" i="1"/>
  <c r="J1459" i="1"/>
  <c r="H1459" i="1"/>
  <c r="H1460" i="1"/>
  <c r="G1460" i="1"/>
  <c r="H1486" i="1"/>
  <c r="G1486" i="1"/>
  <c r="H1491" i="1"/>
  <c r="G1491" i="1"/>
  <c r="F253" i="4"/>
  <c r="D252" i="4"/>
  <c r="D643" i="4"/>
  <c r="F416" i="4"/>
  <c r="D644" i="4"/>
  <c r="E6" i="7"/>
  <c r="D1438" i="1"/>
  <c r="D24" i="8"/>
  <c r="C1499" i="1" s="1"/>
  <c r="C1501" i="1"/>
  <c r="H1442" i="1"/>
  <c r="I1442" i="1" s="1"/>
  <c r="J1442" i="1"/>
  <c r="G1462" i="1"/>
  <c r="I1462" i="1" s="1"/>
  <c r="J1462" i="1"/>
  <c r="G1464" i="1"/>
  <c r="I1464" i="1" s="1"/>
  <c r="J1464" i="1"/>
  <c r="G1466" i="1"/>
  <c r="I1466" i="1" s="1"/>
  <c r="J1466" i="1"/>
  <c r="G1468" i="1"/>
  <c r="I1468" i="1" s="1"/>
  <c r="J146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F51" i="4"/>
  <c r="D50" i="4"/>
  <c r="F225" i="4"/>
  <c r="D224" i="4"/>
  <c r="E298" i="4"/>
  <c r="F364" i="4"/>
  <c r="D363" i="4"/>
  <c r="F594" i="4"/>
  <c r="D593" i="4"/>
  <c r="F52" i="5"/>
  <c r="D7" i="5"/>
  <c r="G291" i="9"/>
  <c r="E291" i="9" s="1"/>
  <c r="B291" i="9" s="1"/>
  <c r="F149" i="5"/>
  <c r="E245" i="5"/>
  <c r="F245" i="5" s="1"/>
  <c r="F246" i="5"/>
  <c r="F130" i="6"/>
  <c r="D129" i="6"/>
  <c r="B77" i="9"/>
  <c r="B109" i="9"/>
  <c r="B141" i="9"/>
  <c r="D133" i="4"/>
  <c r="D215" i="4"/>
  <c r="D263" i="4"/>
  <c r="F460" i="4"/>
  <c r="D459" i="4"/>
  <c r="E472" i="4"/>
  <c r="D466" i="1" s="1"/>
  <c r="E484" i="4"/>
  <c r="D478" i="1" s="1"/>
  <c r="D580" i="4"/>
  <c r="G308" i="9"/>
  <c r="E308" i="9" s="1"/>
  <c r="B308" i="9" s="1"/>
  <c r="F177" i="5"/>
  <c r="D89" i="6"/>
  <c r="F94" i="6"/>
  <c r="B69" i="9"/>
  <c r="B101" i="9"/>
  <c r="B133" i="9"/>
  <c r="F300" i="4"/>
  <c r="F352" i="4"/>
  <c r="F356" i="4"/>
  <c r="E644" i="4"/>
  <c r="D638" i="1" s="1"/>
  <c r="E459" i="4"/>
  <c r="D453" i="1" s="1"/>
  <c r="F530" i="4"/>
  <c r="D529" i="4"/>
  <c r="F207" i="5"/>
  <c r="D206" i="5"/>
  <c r="D176" i="5" s="1"/>
  <c r="F115" i="6"/>
  <c r="D114" i="6"/>
  <c r="I10" i="9"/>
  <c r="B93" i="9"/>
  <c r="B125" i="9"/>
  <c r="E143" i="9"/>
  <c r="B143" i="9" s="1"/>
  <c r="F69" i="5"/>
  <c r="F79" i="5"/>
  <c r="D78" i="5"/>
  <c r="F135" i="5"/>
  <c r="D134" i="5"/>
  <c r="E35" i="6"/>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211" i="9"/>
  <c r="E211" i="9" s="1"/>
  <c r="B211" i="9" s="1"/>
  <c r="G207" i="9"/>
  <c r="E207" i="9" s="1"/>
  <c r="B207" i="9" s="1"/>
  <c r="G203" i="9"/>
  <c r="E203" i="9" s="1"/>
  <c r="B203" i="9" s="1"/>
  <c r="G199" i="9"/>
  <c r="E199" i="9" s="1"/>
  <c r="B199" i="9" s="1"/>
  <c r="G195" i="9"/>
  <c r="E195" i="9" s="1"/>
  <c r="B195" i="9" s="1"/>
  <c r="G212" i="9"/>
  <c r="E212" i="9" s="1"/>
  <c r="B212" i="9" s="1"/>
  <c r="G209" i="9"/>
  <c r="E209" i="9" s="1"/>
  <c r="B209" i="9" s="1"/>
  <c r="G204" i="9"/>
  <c r="E204" i="9" s="1"/>
  <c r="B204" i="9" s="1"/>
  <c r="G201" i="9"/>
  <c r="E201" i="9" s="1"/>
  <c r="B201" i="9" s="1"/>
  <c r="G196" i="9"/>
  <c r="E196" i="9" s="1"/>
  <c r="B196" i="9" s="1"/>
  <c r="G193" i="9"/>
  <c r="E193" i="9" s="1"/>
  <c r="B193" i="9" s="1"/>
  <c r="G165" i="9"/>
  <c r="E165" i="9" s="1"/>
  <c r="B165" i="9" s="1"/>
  <c r="G164" i="9"/>
  <c r="E164" i="9" s="1"/>
  <c r="B164" i="9" s="1"/>
  <c r="G163" i="9"/>
  <c r="E163" i="9" s="1"/>
  <c r="B163" i="9" s="1"/>
  <c r="G162" i="9"/>
  <c r="E162" i="9" s="1"/>
  <c r="B162" i="9" s="1"/>
  <c r="G161" i="9"/>
  <c r="E161" i="9" s="1"/>
  <c r="B161" i="9" s="1"/>
  <c r="L213" i="9"/>
  <c r="F213" i="9" s="1"/>
  <c r="B213" i="9" s="1"/>
  <c r="G208" i="9"/>
  <c r="E208" i="9" s="1"/>
  <c r="B208" i="9" s="1"/>
  <c r="G205" i="9"/>
  <c r="E205" i="9" s="1"/>
  <c r="B205" i="9" s="1"/>
  <c r="G200" i="9"/>
  <c r="E200" i="9" s="1"/>
  <c r="B200" i="9" s="1"/>
  <c r="G197" i="9"/>
  <c r="E197" i="9" s="1"/>
  <c r="B197" i="9" s="1"/>
  <c r="L192" i="9"/>
  <c r="F192" i="9" s="1"/>
  <c r="G168" i="9"/>
  <c r="E168" i="9" s="1"/>
  <c r="B168" i="9" s="1"/>
  <c r="G167" i="9"/>
  <c r="E167" i="9" s="1"/>
  <c r="B167" i="9" s="1"/>
  <c r="H166" i="9"/>
  <c r="G206" i="9"/>
  <c r="E206" i="9" s="1"/>
  <c r="B206" i="9" s="1"/>
  <c r="G198" i="9"/>
  <c r="E198" i="9" s="1"/>
  <c r="B198" i="9" s="1"/>
  <c r="G166" i="9"/>
  <c r="H165" i="9"/>
  <c r="B25" i="9"/>
  <c r="B29" i="9"/>
  <c r="B33" i="9"/>
  <c r="B37" i="9"/>
  <c r="B41" i="9"/>
  <c r="B45" i="9"/>
  <c r="B49" i="9"/>
  <c r="B53" i="9"/>
  <c r="B57" i="9"/>
  <c r="B61" i="9"/>
  <c r="B65" i="9"/>
  <c r="B145" i="9"/>
  <c r="B153" i="9"/>
  <c r="F8" i="5"/>
  <c r="F70" i="5"/>
  <c r="F180" i="5"/>
  <c r="D237" i="5"/>
  <c r="D5" i="6"/>
  <c r="F10" i="6"/>
  <c r="F122" i="6"/>
  <c r="E24" i="9"/>
  <c r="B24" i="9" s="1"/>
  <c r="E28" i="9"/>
  <c r="B28" i="9" s="1"/>
  <c r="E32" i="9"/>
  <c r="B32" i="9" s="1"/>
  <c r="E36" i="9"/>
  <c r="B36" i="9" s="1"/>
  <c r="E40" i="9"/>
  <c r="B40" i="9" s="1"/>
  <c r="E44" i="9"/>
  <c r="B44" i="9" s="1"/>
  <c r="E48" i="9"/>
  <c r="B48" i="9" s="1"/>
  <c r="E52" i="9"/>
  <c r="B52" i="9" s="1"/>
  <c r="E56" i="9"/>
  <c r="B56" i="9" s="1"/>
  <c r="E60" i="9"/>
  <c r="B60" i="9" s="1"/>
  <c r="E64" i="9"/>
  <c r="B64" i="9" s="1"/>
  <c r="B73" i="9"/>
  <c r="B81" i="9"/>
  <c r="B89" i="9"/>
  <c r="B97" i="9"/>
  <c r="B105" i="9"/>
  <c r="B113" i="9"/>
  <c r="B121" i="9"/>
  <c r="B129" i="9"/>
  <c r="B137" i="9"/>
  <c r="G202" i="9"/>
  <c r="E202" i="9" s="1"/>
  <c r="B202" i="9" s="1"/>
  <c r="E310" i="9"/>
  <c r="B310" i="9" s="1"/>
  <c r="B220" i="9"/>
  <c r="B228" i="9"/>
  <c r="B236" i="9"/>
  <c r="B244" i="9"/>
  <c r="B252" i="9"/>
  <c r="B260" i="9"/>
  <c r="B268" i="9"/>
  <c r="B298" i="9"/>
  <c r="B224" i="9"/>
  <c r="B232" i="9"/>
  <c r="B240" i="9"/>
  <c r="B248" i="9"/>
  <c r="B256" i="9"/>
  <c r="B264" i="9"/>
  <c r="B214" i="9"/>
  <c r="B215" i="9"/>
  <c r="B218" i="9"/>
  <c r="B219" i="9"/>
  <c r="B222" i="9"/>
  <c r="B223" i="9"/>
  <c r="B226" i="9"/>
  <c r="B227" i="9"/>
  <c r="B230" i="9"/>
  <c r="B231" i="9"/>
  <c r="B234" i="9"/>
  <c r="B235" i="9"/>
  <c r="B238" i="9"/>
  <c r="B239" i="9"/>
  <c r="B242" i="9"/>
  <c r="B243" i="9"/>
  <c r="B246" i="9"/>
  <c r="B247" i="9"/>
  <c r="B250" i="9"/>
  <c r="B251" i="9"/>
  <c r="B254" i="9"/>
  <c r="B255" i="9"/>
  <c r="B258" i="9"/>
  <c r="B259" i="9"/>
  <c r="B262" i="9"/>
  <c r="B263" i="9"/>
  <c r="B266" i="9"/>
  <c r="B267" i="9"/>
  <c r="B270" i="9"/>
  <c r="B271" i="9"/>
  <c r="B289" i="9"/>
  <c r="B294" i="9"/>
  <c r="B306" i="9"/>
  <c r="H31" i="3" l="1"/>
  <c r="C1469" i="1"/>
  <c r="D1469" i="1"/>
  <c r="I31" i="3"/>
  <c r="I1473" i="1"/>
  <c r="I30" i="3"/>
  <c r="D5" i="7"/>
  <c r="H29" i="3" s="1"/>
  <c r="I1458" i="1"/>
  <c r="H1453" i="1"/>
  <c r="G1453" i="1"/>
  <c r="I1452" i="1"/>
  <c r="I1440" i="1"/>
  <c r="I1441" i="1"/>
  <c r="G1438" i="1"/>
  <c r="D43" i="8"/>
  <c r="C1518" i="1" s="1"/>
  <c r="G1524" i="1"/>
  <c r="H1524" i="1"/>
  <c r="E7" i="5"/>
  <c r="D990" i="1"/>
  <c r="G990" i="1" s="1"/>
  <c r="E528" i="4"/>
  <c r="D522" i="1" s="1"/>
  <c r="E350" i="4"/>
  <c r="D345" i="1" s="1"/>
  <c r="E151" i="4"/>
  <c r="E289" i="4" s="1"/>
  <c r="F196" i="4"/>
  <c r="G192" i="1"/>
  <c r="F163" i="4"/>
  <c r="D175" i="5"/>
  <c r="F176" i="5"/>
  <c r="H22" i="3"/>
  <c r="C1153" i="1"/>
  <c r="F129" i="6"/>
  <c r="C1423" i="1"/>
  <c r="F50" i="4"/>
  <c r="C46" i="1"/>
  <c r="H1499" i="1"/>
  <c r="G1499" i="1"/>
  <c r="F311" i="4"/>
  <c r="D298" i="4"/>
  <c r="C306" i="1"/>
  <c r="E420" i="4"/>
  <c r="D415" i="1"/>
  <c r="G626" i="1"/>
  <c r="H626" i="1"/>
  <c r="G148" i="1"/>
  <c r="H148" i="1"/>
  <c r="F215" i="4"/>
  <c r="C211" i="1"/>
  <c r="F643" i="4"/>
  <c r="C637" i="1"/>
  <c r="F78" i="5"/>
  <c r="C1056" i="1"/>
  <c r="F263" i="4"/>
  <c r="C259" i="1"/>
  <c r="E407" i="4"/>
  <c r="D402" i="1" s="1"/>
  <c r="D293" i="1"/>
  <c r="G124" i="1"/>
  <c r="H124" i="1"/>
  <c r="G475" i="1"/>
  <c r="H475" i="1"/>
  <c r="I21" i="3"/>
  <c r="D1046" i="1"/>
  <c r="H24" i="3"/>
  <c r="F5" i="6"/>
  <c r="D141" i="6"/>
  <c r="C1299" i="1"/>
  <c r="F224" i="4"/>
  <c r="C220" i="1"/>
  <c r="H990" i="1"/>
  <c r="G565" i="1"/>
  <c r="H565" i="1"/>
  <c r="G108" i="1"/>
  <c r="H108" i="1"/>
  <c r="G466" i="1"/>
  <c r="H466" i="1"/>
  <c r="F421" i="4"/>
  <c r="D420" i="4"/>
  <c r="C415" i="1"/>
  <c r="F106" i="4"/>
  <c r="C102" i="1"/>
  <c r="G623" i="1"/>
  <c r="H623" i="1"/>
  <c r="G40" i="1"/>
  <c r="H40" i="1"/>
  <c r="E6" i="4"/>
  <c r="I1451" i="1"/>
  <c r="H23" i="3"/>
  <c r="C1214" i="1"/>
  <c r="E166" i="9"/>
  <c r="B166" i="9" s="1"/>
  <c r="F134" i="5"/>
  <c r="C1112" i="1"/>
  <c r="D68" i="5"/>
  <c r="H27" i="3"/>
  <c r="F114" i="6"/>
  <c r="C1408" i="1"/>
  <c r="D528" i="4"/>
  <c r="F529" i="4"/>
  <c r="C523" i="1"/>
  <c r="F89" i="6"/>
  <c r="C1383" i="1"/>
  <c r="F459" i="4"/>
  <c r="C453" i="1"/>
  <c r="C129" i="1"/>
  <c r="F133" i="4"/>
  <c r="D42" i="8"/>
  <c r="G313" i="9" s="1"/>
  <c r="E313" i="9" s="1"/>
  <c r="D6" i="5"/>
  <c r="H20" i="3"/>
  <c r="C985" i="1"/>
  <c r="F363" i="4"/>
  <c r="C358" i="1"/>
  <c r="D350" i="4"/>
  <c r="E5" i="7"/>
  <c r="D1437" i="1"/>
  <c r="F252" i="4"/>
  <c r="C248" i="1"/>
  <c r="I1460" i="1"/>
  <c r="I1459" i="1"/>
  <c r="H1438" i="1"/>
  <c r="G986" i="1"/>
  <c r="H986" i="1"/>
  <c r="G561" i="1"/>
  <c r="H561" i="1"/>
  <c r="G135" i="1"/>
  <c r="H135" i="1"/>
  <c r="E408" i="4"/>
  <c r="D403" i="1" s="1"/>
  <c r="I1457" i="1"/>
  <c r="G478" i="1"/>
  <c r="H478" i="1"/>
  <c r="F625" i="4"/>
  <c r="C619" i="1"/>
  <c r="D1329" i="1"/>
  <c r="I25" i="3"/>
  <c r="G311" i="9"/>
  <c r="E311" i="9" s="1"/>
  <c r="B311" i="9" s="1"/>
  <c r="F206" i="5"/>
  <c r="C1183" i="1"/>
  <c r="F593" i="4"/>
  <c r="C587" i="1"/>
  <c r="G620" i="1"/>
  <c r="H620" i="1"/>
  <c r="G120" i="1"/>
  <c r="H120" i="1"/>
  <c r="B192" i="9"/>
  <c r="E141" i="6"/>
  <c r="F580" i="4"/>
  <c r="C574" i="1"/>
  <c r="E237" i="5"/>
  <c r="D1222" i="1"/>
  <c r="I17" i="3"/>
  <c r="D147" i="1"/>
  <c r="G1501" i="1"/>
  <c r="H1501" i="1"/>
  <c r="F644" i="4"/>
  <c r="C638" i="1"/>
  <c r="I1456" i="1"/>
  <c r="I1455" i="1"/>
  <c r="D151" i="4"/>
  <c r="F7" i="4"/>
  <c r="D6" i="4"/>
  <c r="C3" i="1"/>
  <c r="I1474" i="1"/>
  <c r="G1184" i="1"/>
  <c r="H1184" i="1"/>
  <c r="G160" i="1"/>
  <c r="H160" i="1"/>
  <c r="G509" i="1"/>
  <c r="H509" i="1"/>
  <c r="G159" i="1"/>
  <c r="H159" i="1"/>
  <c r="I1472" i="1"/>
  <c r="F82" i="4"/>
  <c r="C78" i="1"/>
  <c r="I1446" i="1"/>
  <c r="G1096" i="1"/>
  <c r="H1096" i="1"/>
  <c r="G463" i="1"/>
  <c r="H463" i="1"/>
  <c r="E21" i="9"/>
  <c r="I1479" i="1"/>
  <c r="I22" i="3"/>
  <c r="D1153" i="1"/>
  <c r="G1469" i="1" l="1"/>
  <c r="H1469" i="1"/>
  <c r="C1436" i="1"/>
  <c r="I35" i="3"/>
  <c r="I20" i="3"/>
  <c r="D985" i="1"/>
  <c r="H985" i="1" s="1"/>
  <c r="E6" i="5"/>
  <c r="D984" i="1" s="1"/>
  <c r="F7" i="5"/>
  <c r="B21" i="9"/>
  <c r="G638" i="1"/>
  <c r="H638" i="1"/>
  <c r="I23" i="3"/>
  <c r="D1214" i="1"/>
  <c r="G1214" i="1" s="1"/>
  <c r="D1435" i="1"/>
  <c r="H9" i="3" s="1"/>
  <c r="I28" i="3"/>
  <c r="G587" i="1"/>
  <c r="H587" i="1"/>
  <c r="G1437" i="1"/>
  <c r="H1437" i="1"/>
  <c r="G285" i="9"/>
  <c r="E285" i="9" s="1"/>
  <c r="B285" i="9" s="1"/>
  <c r="G278" i="9"/>
  <c r="C984" i="1"/>
  <c r="G453" i="1"/>
  <c r="H453" i="1"/>
  <c r="G523" i="1"/>
  <c r="H523" i="1"/>
  <c r="F237" i="5"/>
  <c r="G220" i="1"/>
  <c r="H220" i="1"/>
  <c r="F141" i="6"/>
  <c r="H28" i="3"/>
  <c r="C1435" i="1"/>
  <c r="D407" i="4"/>
  <c r="F298" i="4"/>
  <c r="C293" i="1"/>
  <c r="G46" i="1"/>
  <c r="H46" i="1"/>
  <c r="H17" i="3"/>
  <c r="D289" i="4"/>
  <c r="F151" i="4"/>
  <c r="C147" i="1"/>
  <c r="B313" i="9"/>
  <c r="D1436" i="1"/>
  <c r="I29" i="3"/>
  <c r="G316" i="9"/>
  <c r="E316" i="9" s="1"/>
  <c r="G985" i="1"/>
  <c r="K1451" i="9"/>
  <c r="G314" i="9"/>
  <c r="E314" i="9" s="1"/>
  <c r="B314" i="9" s="1"/>
  <c r="I34" i="3"/>
  <c r="C1517" i="1"/>
  <c r="H19" i="9"/>
  <c r="E19" i="9" s="1"/>
  <c r="B19" i="9" s="1"/>
  <c r="G415" i="1"/>
  <c r="H415" i="1"/>
  <c r="G259" i="1"/>
  <c r="H259" i="1"/>
  <c r="G637" i="1"/>
  <c r="H637" i="1"/>
  <c r="C1152" i="1"/>
  <c r="E175" i="5"/>
  <c r="F175" i="5" s="1"/>
  <c r="G78" i="1"/>
  <c r="H78" i="1"/>
  <c r="G3" i="1"/>
  <c r="H3" i="1"/>
  <c r="E291" i="4"/>
  <c r="D287" i="1" s="1"/>
  <c r="E413" i="4"/>
  <c r="D285" i="1"/>
  <c r="G574" i="1"/>
  <c r="H574" i="1"/>
  <c r="H1518" i="1"/>
  <c r="G1518" i="1"/>
  <c r="G1183" i="1"/>
  <c r="H1183" i="1"/>
  <c r="G1329" i="1"/>
  <c r="H1329" i="1"/>
  <c r="G248" i="1"/>
  <c r="H248" i="1"/>
  <c r="D408" i="4"/>
  <c r="F350" i="4"/>
  <c r="C345" i="1"/>
  <c r="H1383" i="1"/>
  <c r="G1383" i="1"/>
  <c r="D636" i="4"/>
  <c r="F528" i="4"/>
  <c r="C522" i="1"/>
  <c r="H21" i="3"/>
  <c r="F68" i="5"/>
  <c r="C1046" i="1"/>
  <c r="E412" i="4"/>
  <c r="E290" i="4"/>
  <c r="D286" i="1" s="1"/>
  <c r="I16" i="3"/>
  <c r="D2" i="1"/>
  <c r="F420" i="4"/>
  <c r="D635" i="4"/>
  <c r="C414" i="1"/>
  <c r="E635" i="4"/>
  <c r="D629" i="1" s="1"/>
  <c r="D414" i="1"/>
  <c r="E636" i="4"/>
  <c r="D630" i="1" s="1"/>
  <c r="H1423" i="1"/>
  <c r="G1423" i="1"/>
  <c r="G1153" i="1"/>
  <c r="H1153" i="1"/>
  <c r="F6" i="4"/>
  <c r="H16" i="3"/>
  <c r="D412" i="4"/>
  <c r="D290" i="4"/>
  <c r="C2" i="1"/>
  <c r="G1222" i="1"/>
  <c r="H1222" i="1"/>
  <c r="G619" i="1"/>
  <c r="H619" i="1"/>
  <c r="G358" i="1"/>
  <c r="H358" i="1"/>
  <c r="G129" i="1"/>
  <c r="H129" i="1"/>
  <c r="H1408" i="1"/>
  <c r="G1408" i="1"/>
  <c r="G1112" i="1"/>
  <c r="H1112" i="1"/>
  <c r="G102" i="1"/>
  <c r="H102" i="1"/>
  <c r="G1299" i="1"/>
  <c r="H1299" i="1"/>
  <c r="G318" i="9"/>
  <c r="E318" i="9" s="1"/>
  <c r="G1056" i="1"/>
  <c r="H1056" i="1"/>
  <c r="G211" i="1"/>
  <c r="H211" i="1"/>
  <c r="G306" i="1"/>
  <c r="H306" i="1"/>
  <c r="H1214" i="1" l="1"/>
  <c r="F6" i="5"/>
  <c r="K3" i="9"/>
  <c r="F636" i="4"/>
  <c r="C630" i="1"/>
  <c r="F290" i="4"/>
  <c r="C286" i="1"/>
  <c r="E317" i="9"/>
  <c r="I9" i="3" s="1"/>
  <c r="B318" i="9"/>
  <c r="D639" i="4"/>
  <c r="F412" i="4"/>
  <c r="C407" i="1"/>
  <c r="C629" i="1"/>
  <c r="F635" i="4"/>
  <c r="G1046" i="1"/>
  <c r="H1046" i="1"/>
  <c r="G345" i="1"/>
  <c r="H345" i="1"/>
  <c r="D1152" i="1"/>
  <c r="G1152" i="1" s="1"/>
  <c r="H278" i="9"/>
  <c r="E278" i="9" s="1"/>
  <c r="B316" i="9"/>
  <c r="E315" i="9"/>
  <c r="I10" i="3" s="1"/>
  <c r="E312" i="9"/>
  <c r="G984" i="1"/>
  <c r="H8" i="3"/>
  <c r="H984" i="1"/>
  <c r="H1435" i="1"/>
  <c r="G1435" i="1"/>
  <c r="E639" i="4"/>
  <c r="E414" i="4"/>
  <c r="D409" i="1" s="1"/>
  <c r="D407" i="1"/>
  <c r="G147" i="1"/>
  <c r="H147" i="1"/>
  <c r="F407" i="4"/>
  <c r="C402" i="1"/>
  <c r="G2" i="1"/>
  <c r="H2" i="1"/>
  <c r="F408" i="4"/>
  <c r="C403" i="1"/>
  <c r="E640" i="4"/>
  <c r="E415" i="4"/>
  <c r="D410" i="1" s="1"/>
  <c r="D408" i="1"/>
  <c r="G1517" i="1"/>
  <c r="H1517" i="1"/>
  <c r="H11" i="3"/>
  <c r="G1436" i="1"/>
  <c r="H1436" i="1"/>
  <c r="G414" i="1"/>
  <c r="H414" i="1"/>
  <c r="G522" i="1"/>
  <c r="H522" i="1"/>
  <c r="D413" i="4"/>
  <c r="F289" i="4"/>
  <c r="D291" i="4"/>
  <c r="C285" i="1"/>
  <c r="G293" i="1"/>
  <c r="H293" i="1"/>
  <c r="B278" i="9" l="1"/>
  <c r="E277" i="9"/>
  <c r="I8" i="3" s="1"/>
  <c r="G285" i="1"/>
  <c r="H285" i="1"/>
  <c r="G407" i="1"/>
  <c r="H407" i="1"/>
  <c r="M3" i="9"/>
  <c r="G629" i="1"/>
  <c r="H629" i="1"/>
  <c r="F639" i="4"/>
  <c r="C633" i="1"/>
  <c r="G630" i="1"/>
  <c r="H630" i="1"/>
  <c r="F291" i="4"/>
  <c r="C287" i="1"/>
  <c r="G403" i="1"/>
  <c r="H403" i="1"/>
  <c r="G402" i="1"/>
  <c r="H402" i="1"/>
  <c r="H1152" i="1"/>
  <c r="D634" i="1"/>
  <c r="E642" i="4"/>
  <c r="E641" i="4"/>
  <c r="D633" i="1"/>
  <c r="D415" i="4"/>
  <c r="D640" i="4"/>
  <c r="D641" i="4" s="1"/>
  <c r="F413" i="4"/>
  <c r="C408" i="1"/>
  <c r="N3" i="9"/>
  <c r="I11" i="3"/>
  <c r="D414" i="4"/>
  <c r="G286" i="1"/>
  <c r="H286" i="1"/>
  <c r="F641" i="4" l="1"/>
  <c r="C635" i="1"/>
  <c r="E646" i="4"/>
  <c r="D636" i="1"/>
  <c r="F415" i="4"/>
  <c r="C410" i="1"/>
  <c r="G408" i="1"/>
  <c r="H408" i="1"/>
  <c r="F414" i="4"/>
  <c r="C409" i="1"/>
  <c r="E645" i="4"/>
  <c r="D635" i="1"/>
  <c r="G287" i="1"/>
  <c r="H287" i="1"/>
  <c r="G633" i="1"/>
  <c r="H633" i="1"/>
  <c r="D642" i="4"/>
  <c r="F640" i="4"/>
  <c r="C634" i="1"/>
  <c r="D646" i="4" l="1"/>
  <c r="F642" i="4"/>
  <c r="C636" i="1"/>
  <c r="D645" i="4"/>
  <c r="I19" i="3"/>
  <c r="D640" i="1"/>
  <c r="G409" i="1"/>
  <c r="H409" i="1"/>
  <c r="G410" i="1"/>
  <c r="H410" i="1"/>
  <c r="G635" i="1"/>
  <c r="H635" i="1"/>
  <c r="G634" i="1"/>
  <c r="H634" i="1"/>
  <c r="D639" i="1"/>
  <c r="I18" i="3"/>
  <c r="F645" i="4" l="1"/>
  <c r="H18" i="3"/>
  <c r="C639" i="1"/>
  <c r="G276" i="9"/>
  <c r="E276" i="9" s="1"/>
  <c r="B276" i="9" s="1"/>
  <c r="G636" i="1"/>
  <c r="H636" i="1"/>
  <c r="F646" i="4"/>
  <c r="H19" i="3"/>
  <c r="C640" i="1"/>
  <c r="G639" i="1" l="1"/>
  <c r="H639" i="1"/>
  <c r="H7" i="3"/>
  <c r="G640" i="1"/>
  <c r="H640" i="1"/>
  <c r="J3" i="9" l="1"/>
  <c r="L272" i="9" l="1"/>
  <c r="H274" i="9"/>
  <c r="G274" i="9"/>
  <c r="G18" i="9"/>
  <c r="M272" i="9"/>
  <c r="H18" i="9"/>
  <c r="H16" i="9"/>
  <c r="I13" i="9"/>
  <c r="H15" i="9"/>
  <c r="K8" i="9"/>
  <c r="J5" i="9"/>
  <c r="J17" i="9"/>
  <c r="I5" i="9"/>
  <c r="K11" i="9"/>
  <c r="J8" i="9"/>
  <c r="G15" i="9"/>
  <c r="G16" i="9"/>
  <c r="L15" i="9"/>
  <c r="L16" i="9"/>
  <c r="I8" i="9"/>
  <c r="I11" i="9"/>
  <c r="J6" i="9"/>
  <c r="J12" i="9"/>
  <c r="K12" i="9"/>
  <c r="J13" i="9"/>
  <c r="K10" i="9"/>
  <c r="M15" i="9"/>
  <c r="G17" i="9"/>
  <c r="I12" i="9"/>
  <c r="J7" i="9"/>
  <c r="J10" i="9"/>
  <c r="K5" i="9"/>
  <c r="J11" i="9"/>
  <c r="K6" i="9"/>
  <c r="K9" i="9"/>
  <c r="K7" i="9"/>
  <c r="M16" i="9"/>
  <c r="I7" i="9"/>
  <c r="J9" i="9"/>
  <c r="H17" i="9"/>
  <c r="I6" i="9"/>
  <c r="I17" i="9"/>
  <c r="K13" i="9"/>
  <c r="I9" i="9"/>
  <c r="E12" i="9" l="1"/>
  <c r="B12" i="9" s="1"/>
  <c r="E16" i="9"/>
  <c r="E274" i="9"/>
  <c r="E7" i="9"/>
  <c r="B7" i="9" s="1"/>
  <c r="E5" i="9"/>
  <c r="B5" i="9" s="1"/>
  <c r="E10" i="9"/>
  <c r="B10" i="9" s="1"/>
  <c r="E6" i="9"/>
  <c r="B6" i="9" s="1"/>
  <c r="E9" i="9"/>
  <c r="B9" i="9" s="1"/>
  <c r="E17" i="9"/>
  <c r="B17" i="9" s="1"/>
  <c r="E8" i="9"/>
  <c r="B8" i="9" s="1"/>
  <c r="E15" i="9"/>
  <c r="E13" i="9"/>
  <c r="B13" i="9" s="1"/>
  <c r="E18" i="9"/>
  <c r="B18" i="9" s="1"/>
  <c r="F16" i="9"/>
  <c r="B274" i="9"/>
  <c r="E20" i="9"/>
  <c r="I7" i="3" s="1"/>
  <c r="F15" i="9"/>
  <c r="E11" i="9"/>
  <c r="B11" i="9" s="1"/>
  <c r="F272" i="9"/>
  <c r="B16" i="9" l="1"/>
  <c r="F14" i="9"/>
  <c r="B272" i="9"/>
  <c r="F20" i="9"/>
  <c r="E14" i="9"/>
  <c r="B1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<sst xmlns="http://schemas.openxmlformats.org/spreadsheetml/2006/main" count="4374" uniqueCount="3426">
  <si>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</si>
  <si>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</si>
  <si>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</si>
  <si>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</si>
  <si>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</si>
  <si>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</si>
  <si>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</si>
  <si>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</si>
  <si>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</si>
  <si>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</si>
  <si>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</si>
  <si>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</si>
  <si>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</si>
  <si>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</si>
  <si>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</si>
  <si>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</si>
  <si>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</si>
  <si>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</si>
  <si>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</si>
  <si>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</si>
  <si>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</si>
  <si>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</si>
  <si>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</si>
  <si>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</si>
  <si>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</si>
  <si>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</si>
  <si>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</si>
  <si>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</si>
  <si>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</si>
  <si>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</si>
  <si>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</si>
  <si>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RIJECI - GRAĐEVINSKI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</si>
  <si>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</si>
  <si>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</si>
  <si>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</si>
  <si>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</si>
  <si>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</si>
  <si>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</si>
  <si>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</si>
  <si>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</si>
  <si>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</si>
  <si>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</si>
  <si>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</si>
  <si>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</si>
  <si>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</si>
  <si>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</si>
  <si>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</si>
  <si>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</si>
  <si>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</si>
  <si>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2160 - SVEUČILIŠTE U RIJECI - GRAĐEVINSKI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</si>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</sst>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5">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3651227.86</v>
      </c>
      <c r="D2" s="6">
        <f>'PR-RAS'!E6</f>
        <v>4341646.34</v>
      </c>
      <c r="E2" s="6">
        <v>0</v>
      </c>
      <c r="F2" s="6">
        <v>0</v>
      </c>
      <c r="G2" s="7">
        <f t="shared" ref="G2:G264" si="0">(B2/1000)*(C2*1+D2*2)</f>
        <v>12334.52054</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364688.75</v>
      </c>
      <c r="D46" s="1">
        <f>'PR-RAS'!E50</f>
        <v>551819.21</v>
      </c>
      <c r="E46" s="1">
        <v>0</v>
      </c>
      <c r="F46" s="1">
        <v>0</v>
      </c>
      <c r="G46" s="2">
        <f t="shared" si="0"/>
        <v>66074.722649999996</v>
      </c>
      <c r="H46" s="2">
        <f t="shared" si="1"/>
        <v>0.4599999999627471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34453.269999999997</v>
      </c>
      <c r="D50" s="1">
        <f>'PR-RAS'!E54</f>
        <v>78720.06</v>
      </c>
      <c r="E50" s="1">
        <v>0</v>
      </c>
      <c r="F50" s="1">
        <v>0</v>
      </c>
      <c r="G50" s="2">
        <f t="shared" si="0"/>
        <v>9402.7761099999989</v>
      </c>
      <c r="H50" s="2">
        <f t="shared" si="1"/>
        <v>0.32999999999447027</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34453.269999999997</v>
      </c>
      <c r="D53" s="1">
        <f>'PR-RAS'!E57</f>
        <v>78720.06</v>
      </c>
      <c r="E53" s="1">
        <v>0</v>
      </c>
      <c r="F53" s="1">
        <v>0</v>
      </c>
      <c r="G53" s="2">
        <f t="shared" si="0"/>
        <v>9978.4562799999985</v>
      </c>
      <c r="H53" s="2">
        <f t="shared" si="1"/>
        <v>0.32999999999447027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340</v>
      </c>
      <c r="D64" s="1">
        <f>'PR-RAS'!E68</f>
        <v>560</v>
      </c>
      <c r="E64" s="1">
        <v>0</v>
      </c>
      <c r="F64" s="1">
        <v>0</v>
      </c>
      <c r="G64" s="2">
        <f t="shared" si="0"/>
        <v>91.98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340</v>
      </c>
      <c r="D65" s="1">
        <f>'PR-RAS'!E69</f>
        <v>560</v>
      </c>
      <c r="E65" s="1">
        <v>0</v>
      </c>
      <c r="F65" s="1">
        <v>0</v>
      </c>
      <c r="G65" s="2">
        <f t="shared" si="0"/>
        <v>93.44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329895.48</v>
      </c>
      <c r="D73" s="1">
        <f>'PR-RAS'!E77</f>
        <v>472539.15</v>
      </c>
      <c r="E73" s="1">
        <v>0</v>
      </c>
      <c r="F73" s="1">
        <v>0</v>
      </c>
      <c r="G73" s="2">
        <f t="shared" si="0"/>
        <v>91798.11215999999</v>
      </c>
      <c r="H73" s="2">
        <f t="shared" si="1"/>
        <v>0.63000000000465661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279796.46999999997</v>
      </c>
      <c r="D74" s="1">
        <f>'PR-RAS'!E78</f>
        <v>422758.78</v>
      </c>
      <c r="E74" s="1">
        <v>0</v>
      </c>
      <c r="F74" s="1">
        <v>0</v>
      </c>
      <c r="G74" s="2">
        <f t="shared" si="0"/>
        <v>82147.924189999991</v>
      </c>
      <c r="H74" s="2">
        <f t="shared" si="1"/>
        <v>0.68999999994412065</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50099.01</v>
      </c>
      <c r="D76" s="1">
        <f>'PR-RAS'!E80</f>
        <v>49780.37</v>
      </c>
      <c r="E76" s="1">
        <v>0</v>
      </c>
      <c r="F76" s="1">
        <v>0</v>
      </c>
      <c r="G76" s="2">
        <f t="shared" si="0"/>
        <v>11224.481249999999</v>
      </c>
      <c r="H76" s="2">
        <f t="shared" si="1"/>
        <v>0.38000000000465661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165.48999999999998</v>
      </c>
      <c r="D78" s="1">
        <f>'PR-RAS'!E82</f>
        <v>15.5</v>
      </c>
      <c r="E78" s="1">
        <v>0</v>
      </c>
      <c r="F78" s="1">
        <v>0</v>
      </c>
      <c r="G78" s="2">
        <f t="shared" si="0"/>
        <v>15.129729999999999</v>
      </c>
      <c r="H78" s="2">
        <f t="shared" si="1"/>
        <v>0.98999999999998067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165.48999999999998</v>
      </c>
      <c r="D79" s="1">
        <f>'PR-RAS'!E83</f>
        <v>15.5</v>
      </c>
      <c r="E79" s="1">
        <v>0</v>
      </c>
      <c r="F79" s="1">
        <v>0</v>
      </c>
      <c r="G79" s="2">
        <f t="shared" si="0"/>
        <v>15.326219999999999</v>
      </c>
      <c r="H79" s="2">
        <f t="shared" si="1"/>
        <v>0.98999999999998067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7.67</v>
      </c>
      <c r="D81" s="1">
        <f>'PR-RAS'!E85</f>
        <v>8.43</v>
      </c>
      <c r="E81" s="1">
        <v>0</v>
      </c>
      <c r="F81" s="1">
        <v>0</v>
      </c>
      <c r="G81" s="2">
        <f t="shared" si="0"/>
        <v>1.9624000000000001</v>
      </c>
      <c r="H81" s="2">
        <f t="shared" si="1"/>
        <v>0.75999999999999979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157.82</v>
      </c>
      <c r="D83" s="1">
        <f>'PR-RAS'!E87</f>
        <v>7.07</v>
      </c>
      <c r="E83" s="1">
        <v>0</v>
      </c>
      <c r="F83" s="1">
        <v>0</v>
      </c>
      <c r="G83" s="2">
        <f t="shared" si="0"/>
        <v>14.100719999999999</v>
      </c>
      <c r="H83" s="2">
        <f t="shared" si="1"/>
        <v>0.25000000000000711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378498.23</v>
      </c>
      <c r="D102" s="1">
        <f>'PR-RAS'!E106</f>
        <v>376111.13</v>
      </c>
      <c r="E102" s="1">
        <v>0</v>
      </c>
      <c r="F102" s="1">
        <v>0</v>
      </c>
      <c r="G102" s="2">
        <f t="shared" si="0"/>
        <v>114202.76949000001</v>
      </c>
      <c r="H102" s="2">
        <f t="shared" si="1"/>
        <v>0.35999999998603016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378498.23</v>
      </c>
      <c r="D108" s="1">
        <f>'PR-RAS'!E112</f>
        <v>376111.13</v>
      </c>
      <c r="E108" s="1">
        <v>0</v>
      </c>
      <c r="F108" s="1">
        <v>0</v>
      </c>
      <c r="G108" s="2">
        <f t="shared" si="0"/>
        <v>120987.09242999999</v>
      </c>
      <c r="H108" s="2">
        <f t="shared" si="1"/>
        <v>0.35999999998603016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378498.23</v>
      </c>
      <c r="D113" s="1">
        <f>'PR-RAS'!E117</f>
        <v>376111.13</v>
      </c>
      <c r="E113" s="1">
        <v>0</v>
      </c>
      <c r="F113" s="1">
        <v>0</v>
      </c>
      <c r="G113" s="2">
        <f t="shared" si="0"/>
        <v>126640.69488</v>
      </c>
      <c r="H113" s="2">
        <f t="shared" si="1"/>
        <v>0.35999999998603016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229231.82</v>
      </c>
      <c r="D120" s="1">
        <f>'PR-RAS'!E124</f>
        <v>156942.15999999997</v>
      </c>
      <c r="E120" s="1">
        <v>0</v>
      </c>
      <c r="F120" s="1">
        <v>0</v>
      </c>
      <c r="G120" s="2">
        <f t="shared" si="0"/>
        <v>64630.820659999983</v>
      </c>
      <c r="H120" s="2">
        <f t="shared" si="1"/>
        <v>0.33999999996740371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173908.62</v>
      </c>
      <c r="D121" s="1">
        <f>'PR-RAS'!E125</f>
        <v>135830.29999999999</v>
      </c>
      <c r="E121" s="1">
        <v>0</v>
      </c>
      <c r="F121" s="1">
        <v>0</v>
      </c>
      <c r="G121" s="2">
        <f t="shared" si="0"/>
        <v>53468.306399999994</v>
      </c>
      <c r="H121" s="2">
        <f t="shared" si="1"/>
        <v>0.67999999999301508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173908.62</v>
      </c>
      <c r="D123" s="1">
        <f>'PR-RAS'!E127</f>
        <v>135830.29999999999</v>
      </c>
      <c r="E123" s="1">
        <v>0</v>
      </c>
      <c r="F123" s="1">
        <v>0</v>
      </c>
      <c r="G123" s="2">
        <f t="shared" si="0"/>
        <v>54359.444839999996</v>
      </c>
      <c r="H123" s="2">
        <f t="shared" si="1"/>
        <v>0.67999999999301508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55323.199999999997</v>
      </c>
      <c r="D124" s="1">
        <f>'PR-RAS'!E128</f>
        <v>21111.86</v>
      </c>
      <c r="E124" s="1">
        <v>0</v>
      </c>
      <c r="F124" s="1">
        <v>0</v>
      </c>
      <c r="G124" s="2">
        <f t="shared" si="0"/>
        <v>11998.27116</v>
      </c>
      <c r="H124" s="2">
        <f t="shared" si="1"/>
        <v>0.33999999999650754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55323.199999999997</v>
      </c>
      <c r="D125" s="1">
        <f>'PR-RAS'!E129</f>
        <v>21111.86</v>
      </c>
      <c r="E125" s="1">
        <v>0</v>
      </c>
      <c r="F125" s="1">
        <v>0</v>
      </c>
      <c r="G125" s="2">
        <f t="shared" si="0"/>
        <v>12095.818079999999</v>
      </c>
      <c r="H125" s="2">
        <f t="shared" si="1"/>
        <v>0.33999999999650754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2678643.5699999998</v>
      </c>
      <c r="D129" s="1">
        <f>'PR-RAS'!E133</f>
        <v>3256758.34</v>
      </c>
      <c r="E129" s="1">
        <v>0</v>
      </c>
      <c r="F129" s="1">
        <v>0</v>
      </c>
      <c r="G129" s="2">
        <f t="shared" si="0"/>
        <v>1176596.5120000001</v>
      </c>
      <c r="H129" s="2">
        <f t="shared" si="1"/>
        <v>0.77000000001862645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2678643.5699999998</v>
      </c>
      <c r="D130" s="1">
        <f>'PR-RAS'!E134</f>
        <v>3256758.34</v>
      </c>
      <c r="E130" s="1">
        <v>0</v>
      </c>
      <c r="F130" s="1">
        <v>0</v>
      </c>
      <c r="G130" s="2">
        <f t="shared" si="0"/>
        <v>1185788.6722500001</v>
      </c>
      <c r="H130" s="2">
        <f t="shared" si="1"/>
        <v>0.77000000001862645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2678643.5699999998</v>
      </c>
      <c r="D131" s="1">
        <f>'PR-RAS'!E135</f>
        <v>3256758.34</v>
      </c>
      <c r="E131" s="1">
        <v>0</v>
      </c>
      <c r="F131" s="1">
        <v>0</v>
      </c>
      <c r="G131" s="2">
        <f t="shared" si="0"/>
        <v>1194980.8325</v>
      </c>
      <c r="H131" s="2">
        <f t="shared" si="1"/>
        <v>0.77000000001862645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3566534.87</v>
      </c>
      <c r="D147" s="1">
        <f>'PR-RAS'!E151</f>
        <v>4054880.5100000002</v>
      </c>
      <c r="E147" s="1">
        <v>0</v>
      </c>
      <c r="F147" s="1">
        <v>0</v>
      </c>
      <c r="G147" s="2">
        <f t="shared" si="0"/>
        <v>1704739.19994</v>
      </c>
      <c r="H147" s="2">
        <f t="shared" si="1"/>
        <v>0.61999999964609742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2785283.27</v>
      </c>
      <c r="D148" s="1">
        <f>'PR-RAS'!E152</f>
        <v>3227044.08</v>
      </c>
      <c r="E148" s="1">
        <v>0</v>
      </c>
      <c r="F148" s="1">
        <v>0</v>
      </c>
      <c r="G148" s="2">
        <f t="shared" si="0"/>
        <v>1358187.6002099998</v>
      </c>
      <c r="H148" s="2">
        <f t="shared" si="1"/>
        <v>0.35000000009313226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2307496.21</v>
      </c>
      <c r="D149" s="1">
        <f>'PR-RAS'!E153</f>
        <v>2672893.58</v>
      </c>
      <c r="E149" s="1">
        <v>0</v>
      </c>
      <c r="F149" s="1">
        <v>0</v>
      </c>
      <c r="G149" s="2">
        <f t="shared" si="0"/>
        <v>1132685.93876</v>
      </c>
      <c r="H149" s="2">
        <f t="shared" si="1"/>
        <v>0.62999999988824129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2307496.21</v>
      </c>
      <c r="D150" s="1">
        <f>'PR-RAS'!E154</f>
        <v>2672893.58</v>
      </c>
      <c r="E150" s="1">
        <v>0</v>
      </c>
      <c r="F150" s="1">
        <v>0</v>
      </c>
      <c r="G150" s="2">
        <f t="shared" si="0"/>
        <v>1140339.2221299999</v>
      </c>
      <c r="H150" s="2">
        <f t="shared" si="1"/>
        <v>0.62999999988824129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103671.79</v>
      </c>
      <c r="D154" s="1">
        <f>'PR-RAS'!E158</f>
        <v>113072.11</v>
      </c>
      <c r="E154" s="1">
        <v>0</v>
      </c>
      <c r="F154" s="1">
        <v>0</v>
      </c>
      <c r="G154" s="2">
        <f t="shared" si="0"/>
        <v>50461.84953</v>
      </c>
      <c r="H154" s="2">
        <f t="shared" si="1"/>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374115.26999999996</v>
      </c>
      <c r="D155" s="1">
        <f>'PR-RAS'!E159</f>
        <v>441078.39</v>
      </c>
      <c r="E155" s="1">
        <v>0</v>
      </c>
      <c r="F155" s="1">
        <v>0</v>
      </c>
      <c r="G155" s="2">
        <f t="shared" si="0"/>
        <v>193465.89569999999</v>
      </c>
      <c r="H155" s="2">
        <f t="shared" si="1"/>
        <v>0.65999999997438863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373848.41</v>
      </c>
      <c r="D157" s="1">
        <f>'PR-RAS'!E161</f>
        <v>440954.02</v>
      </c>
      <c r="E157" s="1">
        <v>0</v>
      </c>
      <c r="F157" s="1">
        <v>0</v>
      </c>
      <c r="G157" s="2">
        <f t="shared" si="0"/>
        <v>195898.0062</v>
      </c>
      <c r="H157" s="2">
        <f t="shared" si="1"/>
        <v>0.42999999999301508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266.86</v>
      </c>
      <c r="D158" s="1">
        <f>'PR-RAS'!E162</f>
        <v>124.37</v>
      </c>
      <c r="E158" s="1">
        <v>0</v>
      </c>
      <c r="F158" s="1">
        <v>0</v>
      </c>
      <c r="G158" s="2">
        <f t="shared" si="0"/>
        <v>80.949200000000005</v>
      </c>
      <c r="H158" s="2">
        <f t="shared" si="1"/>
        <v>0.50999999999999091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751921.75000000012</v>
      </c>
      <c r="D159" s="1">
        <f>'PR-RAS'!E163</f>
        <v>782620.14999999991</v>
      </c>
      <c r="E159" s="1">
        <v>0</v>
      </c>
      <c r="F159" s="1">
        <v>0</v>
      </c>
      <c r="G159" s="2">
        <f t="shared" si="0"/>
        <v>366111.60389999999</v>
      </c>
      <c r="H159" s="2">
        <f t="shared" si="1"/>
        <v>0.39999999979045242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146086.21</v>
      </c>
      <c r="D160" s="1">
        <f>'PR-RAS'!E164</f>
        <v>162937.87999999998</v>
      </c>
      <c r="E160" s="1">
        <v>0</v>
      </c>
      <c r="F160" s="1">
        <v>0</v>
      </c>
      <c r="G160" s="2">
        <f t="shared" si="0"/>
        <v>75041.953229999999</v>
      </c>
      <c r="H160" s="2">
        <f t="shared" si="1"/>
        <v>0.33000000001629815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74038.78</v>
      </c>
      <c r="D161" s="1">
        <f>'PR-RAS'!E165</f>
        <v>98425.34</v>
      </c>
      <c r="E161" s="1">
        <v>0</v>
      </c>
      <c r="F161" s="1">
        <v>0</v>
      </c>
      <c r="G161" s="2">
        <f t="shared" si="0"/>
        <v>43342.313599999994</v>
      </c>
      <c r="H161" s="2">
        <f t="shared" si="1"/>
        <v>0.55999999999767169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41456.53</v>
      </c>
      <c r="D162" s="1">
        <f>'PR-RAS'!E166</f>
        <v>37120.97</v>
      </c>
      <c r="E162" s="1">
        <v>0</v>
      </c>
      <c r="F162" s="1">
        <v>0</v>
      </c>
      <c r="G162" s="2">
        <f t="shared" si="0"/>
        <v>18627.453669999999</v>
      </c>
      <c r="H162" s="2">
        <f t="shared" si="1"/>
        <v>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29951.62</v>
      </c>
      <c r="D163" s="1">
        <f>'PR-RAS'!E167</f>
        <v>26908.27</v>
      </c>
      <c r="E163" s="1">
        <v>0</v>
      </c>
      <c r="F163" s="1">
        <v>0</v>
      </c>
      <c r="G163" s="2">
        <f t="shared" si="0"/>
        <v>13570.441920000001</v>
      </c>
      <c r="H163" s="2">
        <f t="shared" si="1"/>
        <v>0.65000000000145519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639.28</v>
      </c>
      <c r="D164" s="1">
        <f>'PR-RAS'!E168</f>
        <v>483.3</v>
      </c>
      <c r="E164" s="1">
        <v>0</v>
      </c>
      <c r="F164" s="1">
        <v>0</v>
      </c>
      <c r="G164" s="2">
        <f t="shared" si="0"/>
        <v>261.75844000000001</v>
      </c>
      <c r="H164" s="2">
        <f t="shared" si="1"/>
        <v>0.57999999999998408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166550.84000000003</v>
      </c>
      <c r="D165" s="1">
        <f>'PR-RAS'!E169</f>
        <v>165918.94999999998</v>
      </c>
      <c r="E165" s="1">
        <v>0</v>
      </c>
      <c r="F165" s="1">
        <v>0</v>
      </c>
      <c r="G165" s="2">
        <f t="shared" si="0"/>
        <v>81735.753360000002</v>
      </c>
      <c r="H165" s="2">
        <f t="shared" si="1"/>
        <v>0.20999999999185093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35581</v>
      </c>
      <c r="D166" s="1">
        <f>'PR-RAS'!E170</f>
        <v>29410.09</v>
      </c>
      <c r="E166" s="1">
        <v>0</v>
      </c>
      <c r="F166" s="1">
        <v>0</v>
      </c>
      <c r="G166" s="2">
        <f t="shared" si="0"/>
        <v>15576.1947</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6225.11</v>
      </c>
      <c r="D167" s="1">
        <f>'PR-RAS'!E171</f>
        <v>3197.65</v>
      </c>
      <c r="E167" s="1">
        <v>0</v>
      </c>
      <c r="F167" s="1">
        <v>0</v>
      </c>
      <c r="G167" s="2">
        <f t="shared" si="0"/>
        <v>2094.9880600000001</v>
      </c>
      <c r="H167" s="2">
        <f t="shared" si="1"/>
        <v>0.45999999999958163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115924.78</v>
      </c>
      <c r="D168" s="1">
        <f>'PR-RAS'!E172</f>
        <v>112915.87</v>
      </c>
      <c r="E168" s="1">
        <v>0</v>
      </c>
      <c r="F168" s="1">
        <v>0</v>
      </c>
      <c r="G168" s="2">
        <f t="shared" si="0"/>
        <v>57073.338840000004</v>
      </c>
      <c r="H168" s="2">
        <f t="shared" si="1"/>
        <v>0.35000000000582077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4710.2299999999996</v>
      </c>
      <c r="D169" s="1">
        <f>'PR-RAS'!E173</f>
        <v>11866.23</v>
      </c>
      <c r="E169" s="1">
        <v>0</v>
      </c>
      <c r="F169" s="1">
        <v>0</v>
      </c>
      <c r="G169" s="2">
        <f t="shared" si="0"/>
        <v>4778.3719200000005</v>
      </c>
      <c r="H169" s="2">
        <f t="shared" si="1"/>
        <v>0.45999999999912689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3035.88</v>
      </c>
      <c r="D170" s="1">
        <f>'PR-RAS'!E174</f>
        <v>6001.08</v>
      </c>
      <c r="E170" s="1">
        <v>0</v>
      </c>
      <c r="F170" s="1">
        <v>0</v>
      </c>
      <c r="G170" s="2">
        <f t="shared" si="0"/>
        <v>2541.4287600000002</v>
      </c>
      <c r="H170" s="2">
        <f t="shared" si="1"/>
        <v>0.1999999999998181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1073.8399999999999</v>
      </c>
      <c r="D172" s="1">
        <f>'PR-RAS'!E176</f>
        <v>2528.0300000000002</v>
      </c>
      <c r="E172" s="1">
        <v>0</v>
      </c>
      <c r="F172" s="1">
        <v>0</v>
      </c>
      <c r="G172" s="2">
        <f t="shared" si="0"/>
        <v>1048.2129000000002</v>
      </c>
      <c r="H172" s="2">
        <f t="shared" si="1"/>
        <v>0.19000000000028194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340910.07</v>
      </c>
      <c r="D173" s="1">
        <f>'PR-RAS'!E177</f>
        <v>378450.92999999993</v>
      </c>
      <c r="E173" s="1">
        <v>0</v>
      </c>
      <c r="F173" s="1">
        <v>0</v>
      </c>
      <c r="G173" s="2">
        <f t="shared" si="0"/>
        <v>188823.65195999996</v>
      </c>
      <c r="H173" s="2">
        <f t="shared" si="1"/>
        <v>0.1400000000721775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25268.83</v>
      </c>
      <c r="D174" s="1">
        <f>'PR-RAS'!E178</f>
        <v>16753.560000000001</v>
      </c>
      <c r="E174" s="1">
        <v>0</v>
      </c>
      <c r="F174" s="1">
        <v>0</v>
      </c>
      <c r="G174" s="2">
        <f t="shared" si="0"/>
        <v>10168.23935</v>
      </c>
      <c r="H174" s="2">
        <f t="shared" si="1"/>
        <v>0.6099999999969441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73320.22</v>
      </c>
      <c r="D175" s="1">
        <f>'PR-RAS'!E179</f>
        <v>102570.45</v>
      </c>
      <c r="E175" s="1">
        <v>0</v>
      </c>
      <c r="F175" s="1">
        <v>0</v>
      </c>
      <c r="G175" s="2">
        <f t="shared" si="0"/>
        <v>48452.234879999996</v>
      </c>
      <c r="H175" s="2">
        <f t="shared" si="1"/>
        <v>0.66999999999825377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30074.05</v>
      </c>
      <c r="D176" s="1">
        <f>'PR-RAS'!E180</f>
        <v>24296.12</v>
      </c>
      <c r="E176" s="1">
        <v>0</v>
      </c>
      <c r="F176" s="1">
        <v>0</v>
      </c>
      <c r="G176" s="2">
        <f t="shared" si="0"/>
        <v>13766.600749999998</v>
      </c>
      <c r="H176" s="2">
        <f t="shared" si="1"/>
        <v>0.16999999999825377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20070.64</v>
      </c>
      <c r="D177" s="1">
        <f>'PR-RAS'!E181</f>
        <v>21968.63</v>
      </c>
      <c r="E177" s="1">
        <v>0</v>
      </c>
      <c r="F177" s="1">
        <v>0</v>
      </c>
      <c r="G177" s="2">
        <f t="shared" si="0"/>
        <v>11265.3904</v>
      </c>
      <c r="H177" s="2">
        <f t="shared" si="1"/>
        <v>0.72999999999956344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18596.89</v>
      </c>
      <c r="D178" s="1">
        <f>'PR-RAS'!E182</f>
        <v>16728.169999999998</v>
      </c>
      <c r="E178" s="1">
        <v>0</v>
      </c>
      <c r="F178" s="1">
        <v>0</v>
      </c>
      <c r="G178" s="2">
        <f t="shared" si="0"/>
        <v>9213.4217099999987</v>
      </c>
      <c r="H178" s="2">
        <f t="shared" si="1"/>
        <v>0.27999999999883585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4459.5600000000004</v>
      </c>
      <c r="D179" s="1">
        <f>'PR-RAS'!E183</f>
        <v>3882.5</v>
      </c>
      <c r="E179" s="1">
        <v>0</v>
      </c>
      <c r="F179" s="1">
        <v>0</v>
      </c>
      <c r="G179" s="2">
        <f t="shared" si="0"/>
        <v>2175.9716800000001</v>
      </c>
      <c r="H179" s="2">
        <f t="shared" si="1"/>
        <v>0.93999999999959982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103999.77</v>
      </c>
      <c r="D180" s="1">
        <f>'PR-RAS'!E184</f>
        <v>124516.53</v>
      </c>
      <c r="E180" s="1">
        <v>0</v>
      </c>
      <c r="F180" s="1">
        <v>0</v>
      </c>
      <c r="G180" s="2">
        <f t="shared" si="0"/>
        <v>63192.87657</v>
      </c>
      <c r="H180" s="2">
        <f t="shared" si="1"/>
        <v>0.69999999999708962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7186.24</v>
      </c>
      <c r="D181" s="1">
        <f>'PR-RAS'!E185</f>
        <v>6626.24</v>
      </c>
      <c r="E181" s="1">
        <v>0</v>
      </c>
      <c r="F181" s="1">
        <v>0</v>
      </c>
      <c r="G181" s="2">
        <f t="shared" si="0"/>
        <v>3678.9695999999999</v>
      </c>
      <c r="H181" s="2">
        <f t="shared" si="1"/>
        <v>0.47999999999956344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57933.87</v>
      </c>
      <c r="D182" s="1">
        <f>'PR-RAS'!E186</f>
        <v>61108.73</v>
      </c>
      <c r="E182" s="1">
        <v>0</v>
      </c>
      <c r="F182" s="1">
        <v>0</v>
      </c>
      <c r="G182" s="2">
        <f t="shared" si="0"/>
        <v>32607.390730000003</v>
      </c>
      <c r="H182" s="2">
        <f t="shared" si="1"/>
        <v>0.39999999999417923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10987.04</v>
      </c>
      <c r="D183" s="1">
        <f>'PR-RAS'!E187</f>
        <v>6030.33</v>
      </c>
      <c r="E183" s="1">
        <v>0</v>
      </c>
      <c r="F183" s="1">
        <v>0</v>
      </c>
      <c r="G183" s="2">
        <f t="shared" si="0"/>
        <v>4194.6814000000004</v>
      </c>
      <c r="H183" s="2">
        <f t="shared" si="1"/>
        <v>0.37000000000080036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87387.59</v>
      </c>
      <c r="D184" s="1">
        <f>'PR-RAS'!E188</f>
        <v>69282.06</v>
      </c>
      <c r="E184" s="1">
        <v>0</v>
      </c>
      <c r="F184" s="1">
        <v>0</v>
      </c>
      <c r="G184" s="2">
        <f t="shared" si="0"/>
        <v>41349.162929999999</v>
      </c>
      <c r="H184" s="2">
        <f t="shared" si="1"/>
        <v>0.47000000000116415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15452.4</v>
      </c>
      <c r="D186" s="1">
        <f>'PR-RAS'!E190</f>
        <v>18122.18</v>
      </c>
      <c r="E186" s="1">
        <v>0</v>
      </c>
      <c r="F186" s="1">
        <v>0</v>
      </c>
      <c r="G186" s="2">
        <f t="shared" si="0"/>
        <v>9563.9006000000008</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9814.86</v>
      </c>
      <c r="D187" s="1">
        <f>'PR-RAS'!E191</f>
        <v>9415.89</v>
      </c>
      <c r="E187" s="1">
        <v>0</v>
      </c>
      <c r="F187" s="1">
        <v>0</v>
      </c>
      <c r="G187" s="2">
        <f t="shared" si="0"/>
        <v>5328.2750399999995</v>
      </c>
      <c r="H187" s="2">
        <f t="shared" si="1"/>
        <v>0.25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7489.17</v>
      </c>
      <c r="D188" s="1">
        <f>'PR-RAS'!E192</f>
        <v>8703.4</v>
      </c>
      <c r="E188" s="1">
        <v>0</v>
      </c>
      <c r="F188" s="1">
        <v>0</v>
      </c>
      <c r="G188" s="2">
        <f t="shared" si="0"/>
        <v>4655.5463900000004</v>
      </c>
      <c r="H188" s="2">
        <f t="shared" si="1"/>
        <v>0.56999999999970896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5098.51</v>
      </c>
      <c r="D189" s="1">
        <f>'PR-RAS'!E193</f>
        <v>3849.46</v>
      </c>
      <c r="E189" s="1">
        <v>0</v>
      </c>
      <c r="F189" s="1">
        <v>0</v>
      </c>
      <c r="G189" s="2">
        <f t="shared" si="0"/>
        <v>2405.9168399999999</v>
      </c>
      <c r="H189" s="2">
        <f t="shared" si="1"/>
        <v>0.9499999999998181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5088.95</v>
      </c>
      <c r="D190" s="1">
        <f>'PR-RAS'!E194</f>
        <v>1542.91</v>
      </c>
      <c r="E190" s="1">
        <v>0</v>
      </c>
      <c r="F190" s="1">
        <v>0</v>
      </c>
      <c r="G190" s="2">
        <f t="shared" si="0"/>
        <v>1545.0315300000002</v>
      </c>
      <c r="H190" s="2">
        <f t="shared" si="1"/>
        <v>0.14000000000010004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44443.7</v>
      </c>
      <c r="D191" s="1">
        <f>'PR-RAS'!E195</f>
        <v>27648.22</v>
      </c>
      <c r="E191" s="1">
        <v>0</v>
      </c>
      <c r="F191" s="1">
        <v>0</v>
      </c>
      <c r="G191" s="2">
        <f t="shared" si="0"/>
        <v>18950.6266</v>
      </c>
      <c r="H191" s="2">
        <f t="shared" si="1"/>
        <v>0.52000000000407454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9314.2200000000012</v>
      </c>
      <c r="D192" s="1">
        <f>'PR-RAS'!E196</f>
        <v>5898.2</v>
      </c>
      <c r="E192" s="1">
        <v>0</v>
      </c>
      <c r="F192" s="1">
        <v>0</v>
      </c>
      <c r="G192" s="2">
        <f t="shared" si="0"/>
        <v>4032.1284200000005</v>
      </c>
      <c r="H192" s="2">
        <f t="shared" si="1"/>
        <v>0.42000000000098225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9314.2200000000012</v>
      </c>
      <c r="D206" s="1">
        <f>'PR-RAS'!E210</f>
        <v>5898.2</v>
      </c>
      <c r="E206" s="1">
        <v>0</v>
      </c>
      <c r="F206" s="1">
        <v>0</v>
      </c>
      <c r="G206" s="2">
        <f t="shared" si="0"/>
        <v>4327.6770999999999</v>
      </c>
      <c r="H206" s="2">
        <f t="shared" si="1"/>
        <v>0.42000000000098225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2412.85</v>
      </c>
      <c r="D207" s="1">
        <f>'PR-RAS'!E211</f>
        <v>2288.33</v>
      </c>
      <c r="E207" s="1">
        <v>0</v>
      </c>
      <c r="F207" s="1">
        <v>0</v>
      </c>
      <c r="G207" s="2">
        <f t="shared" si="0"/>
        <v>1439.83906</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577.95000000000005</v>
      </c>
      <c r="D208" s="1">
        <f>'PR-RAS'!E212</f>
        <v>356.98</v>
      </c>
      <c r="E208" s="1">
        <v>0</v>
      </c>
      <c r="F208" s="1">
        <v>0</v>
      </c>
      <c r="G208" s="2">
        <f t="shared" si="0"/>
        <v>267.42536999999999</v>
      </c>
      <c r="H208" s="2">
        <f t="shared" si="1"/>
        <v>6.9999999999936335E-2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6323.42</v>
      </c>
      <c r="D209" s="1">
        <f>'PR-RAS'!E213</f>
        <v>3252.89</v>
      </c>
      <c r="E209" s="1">
        <v>0</v>
      </c>
      <c r="F209" s="1">
        <v>0</v>
      </c>
      <c r="G209" s="2">
        <f t="shared" si="0"/>
        <v>2668.4735999999998</v>
      </c>
      <c r="H209" s="2">
        <f t="shared" si="1"/>
        <v>0.53000000000020009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18750.63</v>
      </c>
      <c r="D220" s="1">
        <f>'PR-RAS'!E224</f>
        <v>18064.349999999999</v>
      </c>
      <c r="E220" s="1">
        <v>0</v>
      </c>
      <c r="F220" s="1">
        <v>0</v>
      </c>
      <c r="G220" s="2">
        <f t="shared" si="0"/>
        <v>12018.573270000001</v>
      </c>
      <c r="H220" s="2">
        <f t="shared" si="1"/>
        <v>0.71999999999752617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18750.63</v>
      </c>
      <c r="D243" s="1">
        <f>'PR-RAS'!E247</f>
        <v>18064.349999999999</v>
      </c>
      <c r="E243" s="1">
        <v>0</v>
      </c>
      <c r="F243" s="1">
        <v>0</v>
      </c>
      <c r="G243" s="2">
        <f t="shared" si="0"/>
        <v>13280.797860000001</v>
      </c>
      <c r="H243" s="2">
        <f t="shared" si="1"/>
        <v>0.71999999999752617</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18750.63</v>
      </c>
      <c r="D244" s="1">
        <f>'PR-RAS'!E248</f>
        <v>18064.349999999999</v>
      </c>
      <c r="E244" s="1">
        <v>0</v>
      </c>
      <c r="F244" s="1">
        <v>0</v>
      </c>
      <c r="G244" s="2">
        <f t="shared" si="0"/>
        <v>13335.67719</v>
      </c>
      <c r="H244" s="2">
        <f t="shared" si="1"/>
        <v>0.71999999999752617</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19803.73</v>
      </c>
      <c r="E248" s="1">
        <v>0</v>
      </c>
      <c r="F248" s="1">
        <v>0</v>
      </c>
      <c r="G248" s="2">
        <f t="shared" si="0"/>
        <v>9783.0426200000002</v>
      </c>
      <c r="H248" s="2">
        <f t="shared" si="1"/>
        <v>0.27000000000043656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19803.73</v>
      </c>
      <c r="E255" s="1">
        <v>0</v>
      </c>
      <c r="F255" s="1">
        <v>0</v>
      </c>
      <c r="G255" s="2">
        <f t="shared" si="0"/>
        <v>10060.29484</v>
      </c>
      <c r="H255" s="2">
        <f t="shared" si="1"/>
        <v>0.27000000000043656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19803.73</v>
      </c>
      <c r="E256" s="1">
        <v>0</v>
      </c>
      <c r="F256" s="1">
        <v>0</v>
      </c>
      <c r="G256" s="2">
        <f t="shared" si="0"/>
        <v>10099.9023</v>
      </c>
      <c r="H256" s="2">
        <f t="shared" si="1"/>
        <v>0.27000000000043656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1265</v>
      </c>
      <c r="D259" s="1">
        <f>'PR-RAS'!E263</f>
        <v>1450</v>
      </c>
      <c r="E259" s="1">
        <v>0</v>
      </c>
      <c r="F259" s="1">
        <v>0</v>
      </c>
      <c r="G259" s="2">
        <f t="shared" si="0"/>
        <v>1074.57</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1265</v>
      </c>
      <c r="D260" s="1">
        <f>'PR-RAS'!E264</f>
        <v>1450</v>
      </c>
      <c r="E260" s="1">
        <v>0</v>
      </c>
      <c r="F260" s="1">
        <v>0</v>
      </c>
      <c r="G260" s="2">
        <f t="shared" si="0"/>
        <v>1078.7350000000001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1265</v>
      </c>
      <c r="D261" s="1">
        <f>'PR-RAS'!E265</f>
        <v>1450</v>
      </c>
      <c r="E261" s="1">
        <v>0</v>
      </c>
      <c r="F261" s="1">
        <v>0</v>
      </c>
      <c r="G261" s="2">
        <f t="shared" si="0"/>
        <v>1082.9000000000001</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3566534.87</v>
      </c>
      <c r="D285" s="1">
        <f>'PR-RAS'!E289</f>
        <v>4054880.5100000002</v>
      </c>
      <c r="E285" s="1">
        <v>0</v>
      </c>
      <c r="F285" s="1">
        <v>0</v>
      </c>
      <c r="G285" s="2">
        <f t="shared" si="8"/>
        <v>3316068.0327599999</v>
      </c>
      <c r="H285" s="2">
        <f t="shared" si="9"/>
        <v>0.61999999964609742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84692.989999999758</v>
      </c>
      <c r="D286" s="1">
        <f>'PR-RAS'!E290</f>
        <v>286765.82999999961</v>
      </c>
      <c r="E286" s="1">
        <v>0</v>
      </c>
      <c r="F286" s="1">
        <v>0</v>
      </c>
      <c r="G286" s="2">
        <f t="shared" si="8"/>
        <v>187594.02524999969</v>
      </c>
      <c r="H286" s="2">
        <f t="shared" si="9"/>
        <v>0.18000000063329935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710035.74</v>
      </c>
      <c r="D288" s="1">
        <f>'PR-RAS'!E292</f>
        <v>694648.57</v>
      </c>
      <c r="E288" s="1">
        <v>0</v>
      </c>
      <c r="F288" s="1">
        <v>0</v>
      </c>
      <c r="G288" s="2">
        <f t="shared" si="8"/>
        <v>602508.53655999992</v>
      </c>
      <c r="H288" s="2">
        <f t="shared" si="9"/>
        <v>0.69000000006053597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110601.01</v>
      </c>
      <c r="D290" s="1">
        <f>'PR-RAS'!E294</f>
        <v>116977.51</v>
      </c>
      <c r="E290" s="1">
        <v>0</v>
      </c>
      <c r="F290" s="1">
        <v>0</v>
      </c>
      <c r="G290" s="2">
        <f t="shared" si="8"/>
        <v>99576.692669999989</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110601.01</v>
      </c>
      <c r="D291" s="1">
        <f>'PR-RAS'!E295</f>
        <v>116977.51</v>
      </c>
      <c r="E291" s="1">
        <v>0</v>
      </c>
      <c r="F291" s="1">
        <v>0</v>
      </c>
      <c r="G291" s="2">
        <f t="shared" si="8"/>
        <v>99921.248699999982</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158.4</v>
      </c>
      <c r="D293" s="1">
        <f>'PR-RAS'!E298</f>
        <v>0</v>
      </c>
      <c r="E293" s="1">
        <v>0</v>
      </c>
      <c r="F293" s="1">
        <v>0</v>
      </c>
      <c r="G293" s="2">
        <f t="shared" si="8"/>
        <v>46.252800000000001</v>
      </c>
      <c r="H293" s="2">
        <f t="shared" si="9"/>
        <v>0.40000000000000568</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158.4</v>
      </c>
      <c r="D306" s="1">
        <f>'PR-RAS'!E311</f>
        <v>0</v>
      </c>
      <c r="E306" s="1">
        <v>0</v>
      </c>
      <c r="F306" s="1">
        <v>0</v>
      </c>
      <c r="G306" s="2">
        <f t="shared" si="8"/>
        <v>48.311999999999998</v>
      </c>
      <c r="H306" s="2">
        <f t="shared" si="9"/>
        <v>0.40000000000000568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158.4</v>
      </c>
      <c r="D312" s="1">
        <f>'PR-RAS'!E317</f>
        <v>0</v>
      </c>
      <c r="E312" s="1">
        <v>0</v>
      </c>
      <c r="F312" s="1">
        <v>0</v>
      </c>
      <c r="G312" s="2">
        <f t="shared" si="8"/>
        <v>49.2624</v>
      </c>
      <c r="H312" s="2">
        <f t="shared" si="9"/>
        <v>0.40000000000000568</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158.4</v>
      </c>
      <c r="D313" s="1">
        <f>'PR-RAS'!E318</f>
        <v>0</v>
      </c>
      <c r="E313" s="1">
        <v>0</v>
      </c>
      <c r="F313" s="1">
        <v>0</v>
      </c>
      <c r="G313" s="2">
        <f t="shared" si="8"/>
        <v>49.4208</v>
      </c>
      <c r="H313" s="2">
        <f t="shared" si="9"/>
        <v>0.40000000000000568</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76792.25</v>
      </c>
      <c r="D345" s="1">
        <f>'PR-RAS'!E350</f>
        <v>138553.96</v>
      </c>
      <c r="E345" s="1">
        <v>0</v>
      </c>
      <c r="F345" s="1">
        <v>0</v>
      </c>
      <c r="G345" s="2">
        <f t="shared" si="8"/>
        <v>121741.65847999998</v>
      </c>
      <c r="H345" s="2">
        <f t="shared" si="9"/>
        <v>0.29000000000814907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9721.4500000000007</v>
      </c>
      <c r="D346" s="1">
        <f>'PR-RAS'!E351</f>
        <v>9098.1200000000008</v>
      </c>
      <c r="E346" s="1">
        <v>0</v>
      </c>
      <c r="F346" s="1">
        <v>0</v>
      </c>
      <c r="G346" s="2">
        <f t="shared" si="8"/>
        <v>9631.6030499999997</v>
      </c>
      <c r="H346" s="2">
        <f t="shared" si="9"/>
        <v>0.57000000000152795</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9721.4500000000007</v>
      </c>
      <c r="D351" s="1">
        <f>'PR-RAS'!E356</f>
        <v>9098.1200000000008</v>
      </c>
      <c r="E351" s="1">
        <v>0</v>
      </c>
      <c r="F351" s="1">
        <v>0</v>
      </c>
      <c r="G351" s="2">
        <f t="shared" si="8"/>
        <v>9771.1915000000008</v>
      </c>
      <c r="H351" s="2">
        <f t="shared" si="9"/>
        <v>0.57000000000152795</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9721.4500000000007</v>
      </c>
      <c r="D354" s="1">
        <f>'PR-RAS'!E359</f>
        <v>9098.1200000000008</v>
      </c>
      <c r="E354" s="1">
        <v>0</v>
      </c>
      <c r="F354" s="1">
        <v>0</v>
      </c>
      <c r="G354" s="2">
        <f t="shared" si="8"/>
        <v>9854.9445699999997</v>
      </c>
      <c r="H354" s="2">
        <f t="shared" si="9"/>
        <v>0.57000000000152795</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67070.8</v>
      </c>
      <c r="D358" s="1">
        <f>'PR-RAS'!E363</f>
        <v>129455.83999999998</v>
      </c>
      <c r="E358" s="1">
        <v>0</v>
      </c>
      <c r="F358" s="1">
        <v>0</v>
      </c>
      <c r="G358" s="2">
        <f t="shared" si="8"/>
        <v>116375.74535999999</v>
      </c>
      <c r="H358" s="2">
        <f t="shared" si="9"/>
        <v>0.36000000001513399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62023.729999999996</v>
      </c>
      <c r="D364" s="1">
        <f>'PR-RAS'!E369</f>
        <v>115574.26999999999</v>
      </c>
      <c r="E364" s="1">
        <v>0</v>
      </c>
      <c r="F364" s="1">
        <v>0</v>
      </c>
      <c r="G364" s="2">
        <f t="shared" si="8"/>
        <v>106421.53400999999</v>
      </c>
      <c r="H364" s="2">
        <f t="shared" si="9"/>
        <v>0.53999999999359716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56698.7</v>
      </c>
      <c r="D365" s="1">
        <f>'PR-RAS'!E370</f>
        <v>47330.87</v>
      </c>
      <c r="E365" s="1">
        <v>0</v>
      </c>
      <c r="F365" s="1">
        <v>0</v>
      </c>
      <c r="G365" s="2">
        <f t="shared" si="8"/>
        <v>55095.20016</v>
      </c>
      <c r="H365" s="2">
        <f t="shared" si="9"/>
        <v>0.43000000000029104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1449.99</v>
      </c>
      <c r="D366" s="1">
        <f>'PR-RAS'!E371</f>
        <v>0</v>
      </c>
      <c r="E366" s="1">
        <v>0</v>
      </c>
      <c r="F366" s="1">
        <v>0</v>
      </c>
      <c r="G366" s="2">
        <f t="shared" si="8"/>
        <v>529.24635000000001</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2345.0500000000002</v>
      </c>
      <c r="D368" s="1">
        <f>'PR-RAS'!E373</f>
        <v>32953.129999999997</v>
      </c>
      <c r="E368" s="1">
        <v>0</v>
      </c>
      <c r="F368" s="1">
        <v>0</v>
      </c>
      <c r="G368" s="2">
        <f t="shared" si="8"/>
        <v>25048.230769999998</v>
      </c>
      <c r="H368" s="2">
        <f t="shared" si="9"/>
        <v>0.17999999999756255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1360</v>
      </c>
      <c r="D369" s="1">
        <f>'PR-RAS'!E374</f>
        <v>35290.269999999997</v>
      </c>
      <c r="E369" s="1">
        <v>0</v>
      </c>
      <c r="F369" s="1">
        <v>0</v>
      </c>
      <c r="G369" s="2">
        <f t="shared" si="8"/>
        <v>26474.118719999999</v>
      </c>
      <c r="H369" s="2">
        <f t="shared" si="9"/>
        <v>0.26999999999679858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169.99</v>
      </c>
      <c r="D371" s="1">
        <f>'PR-RAS'!E376</f>
        <v>0</v>
      </c>
      <c r="E371" s="1">
        <v>0</v>
      </c>
      <c r="F371" s="1">
        <v>0</v>
      </c>
      <c r="G371" s="2">
        <f t="shared" si="8"/>
        <v>62.896300000000004</v>
      </c>
      <c r="H371" s="2">
        <f t="shared" si="9"/>
        <v>9.9999999999909051E-3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9841.2800000000007</v>
      </c>
      <c r="E373" s="1">
        <v>0</v>
      </c>
      <c r="F373" s="1">
        <v>0</v>
      </c>
      <c r="G373" s="2">
        <f t="shared" si="8"/>
        <v>7321.9123200000004</v>
      </c>
      <c r="H373" s="2">
        <f t="shared" si="9"/>
        <v>0.28000000000065484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9841.2800000000007</v>
      </c>
      <c r="E374" s="1">
        <v>0</v>
      </c>
      <c r="F374" s="1">
        <v>0</v>
      </c>
      <c r="G374" s="2">
        <f t="shared" si="8"/>
        <v>7341.5948800000006</v>
      </c>
      <c r="H374" s="2">
        <f t="shared" si="9"/>
        <v>0.28000000000065484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3495.51</v>
      </c>
      <c r="D378" s="1">
        <f>'PR-RAS'!E383</f>
        <v>4040.29</v>
      </c>
      <c r="E378" s="1">
        <v>0</v>
      </c>
      <c r="F378" s="1">
        <v>0</v>
      </c>
      <c r="G378" s="2">
        <f t="shared" si="8"/>
        <v>4364.1859299999996</v>
      </c>
      <c r="H378" s="2">
        <f t="shared" si="9"/>
        <v>0.77999999999974534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3495.51</v>
      </c>
      <c r="D379" s="1">
        <f>'PR-RAS'!E384</f>
        <v>4040.29</v>
      </c>
      <c r="E379" s="1">
        <v>0</v>
      </c>
      <c r="F379" s="1">
        <v>0</v>
      </c>
      <c r="G379" s="2">
        <f t="shared" si="8"/>
        <v>4375.7620200000001</v>
      </c>
      <c r="H379" s="2">
        <f t="shared" si="9"/>
        <v>0.77999999999974534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1551.56</v>
      </c>
      <c r="D386" s="1">
        <f>'PR-RAS'!E391</f>
        <v>0</v>
      </c>
      <c r="E386" s="1">
        <v>0</v>
      </c>
      <c r="F386" s="1">
        <v>0</v>
      </c>
      <c r="G386" s="2">
        <f t="shared" si="8"/>
        <v>597.35059999999999</v>
      </c>
      <c r="H386" s="2">
        <f t="shared" si="9"/>
        <v>0.44000000000005457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1551.56</v>
      </c>
      <c r="D388" s="1">
        <f>'PR-RAS'!E393</f>
        <v>0</v>
      </c>
      <c r="E388" s="1">
        <v>0</v>
      </c>
      <c r="F388" s="1">
        <v>0</v>
      </c>
      <c r="G388" s="2">
        <f t="shared" si="8"/>
        <v>600.45371999999998</v>
      </c>
      <c r="H388" s="2">
        <f t="shared" si="9"/>
        <v>0.44000000000005457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76633.850000000006</v>
      </c>
      <c r="D403" s="1">
        <f>'PR-RAS'!E408</f>
        <v>138553.96</v>
      </c>
      <c r="E403" s="1">
        <v>0</v>
      </c>
      <c r="F403" s="1">
        <v>0</v>
      </c>
      <c r="G403" s="2">
        <f t="shared" si="8"/>
        <v>142204.19154000003</v>
      </c>
      <c r="H403" s="2">
        <f t="shared" si="9"/>
        <v>0.19000000000232831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3651386.26</v>
      </c>
      <c r="D407" s="1">
        <f>'PR-RAS'!E412</f>
        <v>4341646.34</v>
      </c>
      <c r="E407" s="1">
        <v>0</v>
      </c>
      <c r="F407" s="1">
        <v>0</v>
      </c>
      <c r="G407" s="2">
        <f t="shared" si="8"/>
        <v>5007879.6496400004</v>
      </c>
      <c r="H407" s="2">
        <f t="shared" si="9"/>
        <v>0.59999999962747097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3643327.12</v>
      </c>
      <c r="D408" s="1">
        <f>'PR-RAS'!E413</f>
        <v>4193434.47</v>
      </c>
      <c r="E408" s="1">
        <v>0</v>
      </c>
      <c r="F408" s="1">
        <v>0</v>
      </c>
      <c r="G408" s="2">
        <f t="shared" si="8"/>
        <v>4896289.7964199996</v>
      </c>
      <c r="H408" s="2">
        <f t="shared" si="9"/>
        <v>0.59000000031664968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8059.1399999996647</v>
      </c>
      <c r="D409" s="1">
        <f>'PR-RAS'!E414</f>
        <v>148211.86999999965</v>
      </c>
      <c r="E409" s="1">
        <v>0</v>
      </c>
      <c r="F409" s="1">
        <v>0</v>
      </c>
      <c r="G409" s="2">
        <f t="shared" si="8"/>
        <v>124229.01503999956</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710035.74</v>
      </c>
      <c r="D411" s="1">
        <f>'PR-RAS'!E416</f>
        <v>694648.57</v>
      </c>
      <c r="E411" s="1">
        <v>0</v>
      </c>
      <c r="F411" s="1">
        <v>0</v>
      </c>
      <c r="G411" s="2">
        <f t="shared" si="8"/>
        <v>860726.4807999999</v>
      </c>
      <c r="H411" s="2">
        <f t="shared" si="9"/>
        <v>0.69000000006053597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110601.01</v>
      </c>
      <c r="D413" s="1">
        <f>'PR-RAS'!E418</f>
        <v>116977.51</v>
      </c>
      <c r="E413" s="1">
        <v>0</v>
      </c>
      <c r="F413" s="1">
        <v>0</v>
      </c>
      <c r="G413" s="2">
        <f t="shared" si="8"/>
        <v>141957.08435999998</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5087.8</v>
      </c>
      <c r="D522" s="1">
        <f>'PR-RAS'!E528</f>
        <v>1495</v>
      </c>
      <c r="E522" s="1">
        <v>0</v>
      </c>
      <c r="F522" s="1">
        <v>0</v>
      </c>
      <c r="G522" s="2">
        <f t="shared" ref="G522:G809" si="10">(B522/1000)*(C522*1+D522*2)</f>
        <v>4208.5338000000002</v>
      </c>
      <c r="H522" s="2">
        <f t="shared" ref="H522:H809" si="11">ABS(C522-ROUND(C522,0))+ABS(D522-ROUND(D522,0))</f>
        <v>0.1999999999998181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5087.8</v>
      </c>
      <c r="D523" s="1">
        <f>'PR-RAS'!E529</f>
        <v>1495</v>
      </c>
      <c r="E523" s="1">
        <v>0</v>
      </c>
      <c r="F523" s="1">
        <v>0</v>
      </c>
      <c r="G523" s="2">
        <f t="shared" si="10"/>
        <v>4216.6116000000002</v>
      </c>
      <c r="H523" s="2">
        <f t="shared" si="11"/>
        <v>0.1999999999998181</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5087.8</v>
      </c>
      <c r="D557" s="1">
        <f>'PR-RAS'!E563</f>
        <v>1495</v>
      </c>
      <c r="E557" s="1">
        <v>0</v>
      </c>
      <c r="F557" s="1">
        <v>0</v>
      </c>
      <c r="G557" s="2">
        <f t="shared" si="10"/>
        <v>4491.2568000000001</v>
      </c>
      <c r="H557" s="2">
        <f t="shared" si="11"/>
        <v>0.1999999999998181</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5087.8</v>
      </c>
      <c r="D560" s="1">
        <f>'PR-RAS'!E566</f>
        <v>1495</v>
      </c>
      <c r="E560" s="1">
        <v>0</v>
      </c>
      <c r="F560" s="1">
        <v>0</v>
      </c>
      <c r="G560" s="2">
        <f t="shared" si="10"/>
        <v>4515.4902000000002</v>
      </c>
      <c r="H560" s="2">
        <f t="shared" si="11"/>
        <v>0.1999999999998181</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5087.8</v>
      </c>
      <c r="D630" s="1">
        <f>'PR-RAS'!E636</f>
        <v>1495</v>
      </c>
      <c r="E630" s="1">
        <v>0</v>
      </c>
      <c r="F630" s="1">
        <v>0</v>
      </c>
      <c r="G630" s="2">
        <f t="shared" si="10"/>
        <v>5080.9362000000001</v>
      </c>
      <c r="H630" s="2">
        <f t="shared" si="11"/>
        <v>0.1999999999998181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3651386.26</v>
      </c>
      <c r="D633" s="1">
        <f>'PR-RAS'!E639</f>
        <v>4341646.34</v>
      </c>
      <c r="E633" s="1">
        <v>0</v>
      </c>
      <c r="F633" s="1">
        <v>0</v>
      </c>
      <c r="G633" s="2">
        <f t="shared" si="10"/>
        <v>7795517.0900799995</v>
      </c>
      <c r="H633" s="2">
        <f t="shared" si="11"/>
        <v>0.59999999962747097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3648414.92</v>
      </c>
      <c r="D634" s="1">
        <f>'PR-RAS'!E640</f>
        <v>4194929.4700000007</v>
      </c>
      <c r="E634" s="1">
        <v>0</v>
      </c>
      <c r="F634" s="1">
        <v>0</v>
      </c>
      <c r="G634" s="2">
        <f t="shared" si="10"/>
        <v>7620227.3533800012</v>
      </c>
      <c r="H634" s="2">
        <f t="shared" si="11"/>
        <v>0.55000000074505806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2971.339999999851</v>
      </c>
      <c r="D635" s="1">
        <f>'PR-RAS'!E641</f>
        <v>146716.86999999918</v>
      </c>
      <c r="E635" s="1">
        <v>0</v>
      </c>
      <c r="F635" s="1">
        <v>0</v>
      </c>
      <c r="G635" s="2">
        <f t="shared" si="10"/>
        <v>187920.82071999888</v>
      </c>
      <c r="H635" s="2">
        <f t="shared" si="11"/>
        <v>0.47000000067055225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710035.74</v>
      </c>
      <c r="D637" s="1">
        <f>'PR-RAS'!E643</f>
        <v>694648.57</v>
      </c>
      <c r="E637" s="1">
        <v>0</v>
      </c>
      <c r="F637" s="1">
        <v>0</v>
      </c>
      <c r="G637" s="2">
        <f t="shared" si="10"/>
        <v>1335175.7116799999</v>
      </c>
      <c r="H637" s="2">
        <f t="shared" si="11"/>
        <v>0.69000000006053597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713007.07999999984</v>
      </c>
      <c r="D639" s="1">
        <f>'PR-RAS'!E645</f>
        <v>841365.43999999913</v>
      </c>
      <c r="E639" s="1">
        <v>0</v>
      </c>
      <c r="F639" s="1">
        <v>0</v>
      </c>
      <c r="G639" s="2">
        <f t="shared" si="10"/>
        <v>1528480.8184799987</v>
      </c>
      <c r="H639" s="2">
        <f t="shared" si="11"/>
        <v>0.51999999897088856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230099.11</v>
      </c>
      <c r="D641" s="1">
        <f>'PR-RAS'!E647</f>
        <v>261598.68</v>
      </c>
      <c r="E641" s="1">
        <v>0</v>
      </c>
      <c r="F641" s="1">
        <v>0</v>
      </c>
      <c r="G641" s="2">
        <f t="shared" si="10"/>
        <v>482109.74079999997</v>
      </c>
      <c r="H641" s="2">
        <f t="shared" si="11"/>
        <v>0.42999999999301508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868146.16</v>
      </c>
      <c r="D642" s="1">
        <f>'PR-RAS'!E649</f>
        <v>892854.66</v>
      </c>
      <c r="E642" s="1">
        <v>0</v>
      </c>
      <c r="F642" s="1">
        <v>0</v>
      </c>
      <c r="G642" s="2">
        <f t="shared" si="10"/>
        <v>1701121.36268</v>
      </c>
      <c r="H642" s="2">
        <f t="shared" si="11"/>
        <v>0.5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1392439.23</v>
      </c>
      <c r="D643" s="1">
        <f>'PR-RAS'!E650</f>
        <v>1474677.12</v>
      </c>
      <c r="E643" s="1">
        <v>0</v>
      </c>
      <c r="F643" s="1">
        <v>0</v>
      </c>
      <c r="G643" s="2">
        <f t="shared" si="10"/>
        <v>2787431.4077400006</v>
      </c>
      <c r="H643" s="2">
        <f t="shared" si="11"/>
        <v>0.35000000009313226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1367730.73</v>
      </c>
      <c r="D644" s="1">
        <f>'PR-RAS'!E651</f>
        <v>1354366.54</v>
      </c>
      <c r="E644" s="1">
        <v>0</v>
      </c>
      <c r="F644" s="1">
        <v>0</v>
      </c>
      <c r="G644" s="2">
        <f t="shared" si="10"/>
        <v>2621166.2298300001</v>
      </c>
      <c r="H644" s="2">
        <f t="shared" si="11"/>
        <v>0.72999999998137355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892854.66000000015</v>
      </c>
      <c r="D645" s="1">
        <f>'PR-RAS'!E652</f>
        <v>1013165.2400000002</v>
      </c>
      <c r="E645" s="1">
        <v>0</v>
      </c>
      <c r="F645" s="1">
        <v>0</v>
      </c>
      <c r="G645" s="2">
        <f t="shared" si="10"/>
        <v>1879955.2301600005</v>
      </c>
      <c r="H645" s="2">
        <f t="shared" si="11"/>
        <v>0.58000000007450581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77</v>
      </c>
      <c r="E647" s="1">
        <v>0</v>
      </c>
      <c r="F647" s="1">
        <v>0</v>
      </c>
      <c r="G647" s="2">
        <f t="shared" si="10"/>
        <v>152.45600000000002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82</v>
      </c>
      <c r="D649" s="1">
        <f>'PR-RAS'!E656</f>
        <v>76</v>
      </c>
      <c r="E649" s="1">
        <v>0</v>
      </c>
      <c r="F649" s="1">
        <v>0</v>
      </c>
      <c r="G649" s="2">
        <f t="shared" si="10"/>
        <v>151.63200000000001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340</v>
      </c>
      <c r="D669" s="1">
        <f>'PR-RAS'!E676</f>
        <v>560</v>
      </c>
      <c r="E669" s="1">
        <v>0</v>
      </c>
      <c r="F669" s="1">
        <v>0</v>
      </c>
      <c r="G669" s="2">
        <f t="shared" si="10"/>
        <v>975.28000000000009</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365669.72</v>
      </c>
      <c r="D703" s="1">
        <f>'PR-RAS'!E710</f>
        <v>361679.4</v>
      </c>
      <c r="E703" s="1">
        <v>0</v>
      </c>
      <c r="F703" s="1">
        <v>0</v>
      </c>
      <c r="G703" s="2">
        <f t="shared" si="10"/>
        <v>764498.02104000002</v>
      </c>
      <c r="H703" s="2">
        <f t="shared" si="11"/>
        <v>0.68000000005122274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12082.76</v>
      </c>
      <c r="D705" s="1">
        <f>'PR-RAS'!E712</f>
        <v>1181.5</v>
      </c>
      <c r="E705" s="1">
        <v>0</v>
      </c>
      <c r="F705" s="1">
        <v>0</v>
      </c>
      <c r="G705" s="2">
        <f t="shared" si="10"/>
        <v>10169.815039999999</v>
      </c>
      <c r="H705" s="2">
        <f t="shared" si="11"/>
        <v>0.73999999999978172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11582.94</v>
      </c>
      <c r="E709" s="1">
        <v>0</v>
      </c>
      <c r="F709" s="1">
        <v>0</v>
      </c>
      <c r="G709" s="2">
        <f t="shared" si="10"/>
        <v>16401.443039999998</v>
      </c>
      <c r="H709" s="2">
        <f t="shared" si="11"/>
        <v>5.9999999999490683E-2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3054.78</v>
      </c>
      <c r="D710" s="1">
        <f>'PR-RAS'!E717</f>
        <v>2386.46</v>
      </c>
      <c r="E710" s="1">
        <v>0</v>
      </c>
      <c r="F710" s="1">
        <v>0</v>
      </c>
      <c r="G710" s="2">
        <f t="shared" si="10"/>
        <v>5549.8393000000005</v>
      </c>
      <c r="H710" s="2">
        <f t="shared" si="11"/>
        <v>0.67999999999983629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41456.53</v>
      </c>
      <c r="D711" s="1">
        <f>'PR-RAS'!E718</f>
        <v>37120.97</v>
      </c>
      <c r="E711" s="1">
        <v>0</v>
      </c>
      <c r="F711" s="1">
        <v>0</v>
      </c>
      <c r="G711" s="2">
        <f t="shared" si="10"/>
        <v>82145.91369999999</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4459.5600000000004</v>
      </c>
      <c r="D713" s="1">
        <f>'PR-RAS'!E720</f>
        <v>3520</v>
      </c>
      <c r="E713" s="1">
        <v>0</v>
      </c>
      <c r="F713" s="1">
        <v>0</v>
      </c>
      <c r="G713" s="2">
        <f t="shared" si="10"/>
        <v>8187.6867200000006</v>
      </c>
      <c r="H713" s="2">
        <f t="shared" si="11"/>
        <v>0.43999999999959982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63821.17</v>
      </c>
      <c r="D714" s="1">
        <f>'PR-RAS'!E721</f>
        <v>75471.05</v>
      </c>
      <c r="E714" s="1">
        <v>0</v>
      </c>
      <c r="F714" s="1">
        <v>0</v>
      </c>
      <c r="G714" s="2">
        <f t="shared" si="10"/>
        <v>153126.21150999999</v>
      </c>
      <c r="H714" s="2">
        <f t="shared" si="11"/>
        <v>0.22000000000116415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19193.25</v>
      </c>
      <c r="D715" s="1">
        <f>'PR-RAS'!E722</f>
        <v>26945.43</v>
      </c>
      <c r="E715" s="1">
        <v>0</v>
      </c>
      <c r="F715" s="1">
        <v>0</v>
      </c>
      <c r="G715" s="2">
        <f t="shared" si="10"/>
        <v>52182.054539999997</v>
      </c>
      <c r="H715" s="2">
        <f t="shared" si="11"/>
        <v>0.68000000000029104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9291.19</v>
      </c>
      <c r="D716" s="1">
        <f>'PR-RAS'!E723</f>
        <v>4342.53</v>
      </c>
      <c r="E716" s="1">
        <v>0</v>
      </c>
      <c r="F716" s="1">
        <v>0</v>
      </c>
      <c r="G716" s="2">
        <f t="shared" si="10"/>
        <v>12853.018749999999</v>
      </c>
      <c r="H716" s="2">
        <f t="shared" si="11"/>
        <v>0.66000000000076398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4956.32</v>
      </c>
      <c r="D719" s="1">
        <f>'PR-RAS'!E726</f>
        <v>5887.11</v>
      </c>
      <c r="E719" s="1">
        <v>0</v>
      </c>
      <c r="F719" s="1">
        <v>0</v>
      </c>
      <c r="G719" s="2">
        <f t="shared" si="10"/>
        <v>12012.52772</v>
      </c>
      <c r="H719" s="2">
        <f t="shared" si="11"/>
        <v>0.42999999999938154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19803.73</v>
      </c>
      <c r="E812" s="1">
        <v>0</v>
      </c>
      <c r="F812" s="1">
        <v>0</v>
      </c>
      <c r="G812" s="2">
        <f t="shared" si="18"/>
        <v>32121.65006</v>
      </c>
      <c r="H812" s="2">
        <f t="shared" si="19"/>
        <v>0.27000000000043656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1899643.7699999986</v>
      </c>
      <c r="D984" s="6">
        <f>BILANCA!E6</f>
        <v>2056244.5800000005</v>
      </c>
      <c r="E984" s="6">
        <v>0</v>
      </c>
      <c r="F984" s="6">
        <v>0</v>
      </c>
      <c r="G984" s="7">
        <f t="shared" ref="G984:G1241" si="22">B984/1000*C984+B984/500*D984</f>
        <v>6012.1329299999998</v>
      </c>
      <c r="H984" s="7">
        <f t="shared" si="19"/>
        <v>0.65000000083819032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640678.05999999866</v>
      </c>
      <c r="D985" s="1">
        <f>BILANCA!E7</f>
        <v>637451.04000000074</v>
      </c>
      <c r="E985" s="1">
        <v>0</v>
      </c>
      <c r="F985" s="1">
        <v>0</v>
      </c>
      <c r="G985" s="2">
        <f t="shared" si="22"/>
        <v>3831.1602800000001</v>
      </c>
      <c r="H985" s="2">
        <f t="shared" si="19"/>
        <v>9.9999999394640326E-2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93639.51999999999</v>
      </c>
      <c r="D986" s="1">
        <f>BILANCA!E8</f>
        <v>90859.889999999985</v>
      </c>
      <c r="E986" s="1">
        <v>0</v>
      </c>
      <c r="F986" s="1">
        <v>0</v>
      </c>
      <c r="G986" s="2">
        <f t="shared" si="22"/>
        <v>826.07789999999989</v>
      </c>
      <c r="H986" s="2">
        <f t="shared" si="19"/>
        <v>0.59000000002561137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65665.94</v>
      </c>
      <c r="D987" s="1">
        <f>BILANCA!E9</f>
        <v>65665.94</v>
      </c>
      <c r="E987" s="1">
        <v>0</v>
      </c>
      <c r="F987" s="1">
        <v>0</v>
      </c>
      <c r="G987" s="2">
        <f t="shared" si="22"/>
        <v>787.99128000000007</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54046.37</v>
      </c>
      <c r="D988" s="1">
        <f>BILANCA!E10</f>
        <v>63144.49</v>
      </c>
      <c r="E988" s="1">
        <v>0</v>
      </c>
      <c r="F988" s="1">
        <v>0</v>
      </c>
      <c r="G988" s="2">
        <f t="shared" si="22"/>
        <v>901.67674999999997</v>
      </c>
      <c r="H988" s="2">
        <f t="shared" si="19"/>
        <v>0.86000000000058208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26072.79</v>
      </c>
      <c r="D989" s="1">
        <f>BILANCA!E11</f>
        <v>37950.54</v>
      </c>
      <c r="E989" s="1">
        <v>0</v>
      </c>
      <c r="F989" s="1">
        <v>0</v>
      </c>
      <c r="G989" s="2">
        <f t="shared" si="22"/>
        <v>611.84322000000009</v>
      </c>
      <c r="H989" s="2">
        <f t="shared" si="19"/>
        <v>0.66999999999825377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547038.53999999864</v>
      </c>
      <c r="D990" s="1">
        <f>BILANCA!E12</f>
        <v>546591.15000000072</v>
      </c>
      <c r="E990" s="1">
        <v>0</v>
      </c>
      <c r="F990" s="1">
        <v>0</v>
      </c>
      <c r="G990" s="2">
        <f t="shared" si="22"/>
        <v>11481.545880000001</v>
      </c>
      <c r="H990" s="2">
        <f t="shared" si="19"/>
        <v>0.61000000208150595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288191.68000000005</v>
      </c>
      <c r="D991" s="1">
        <f>BILANCA!E13</f>
        <v>282262.01</v>
      </c>
      <c r="E991" s="1">
        <v>0</v>
      </c>
      <c r="F991" s="1">
        <v>0</v>
      </c>
      <c r="G991" s="2">
        <f t="shared" si="22"/>
        <v>6821.7256000000016</v>
      </c>
      <c r="H991" s="2">
        <f t="shared" si="19"/>
        <v>0.32999999995809048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465160.09</v>
      </c>
      <c r="D993" s="1">
        <f>BILANCA!E15</f>
        <v>465160.09</v>
      </c>
      <c r="E993" s="1">
        <v>0</v>
      </c>
      <c r="F993" s="1">
        <v>0</v>
      </c>
      <c r="G993" s="2">
        <f t="shared" si="22"/>
        <v>13954.8027</v>
      </c>
      <c r="H993" s="2">
        <f t="shared" si="19"/>
        <v>0.18000000005122274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9215.6200000000008</v>
      </c>
      <c r="D995" s="1">
        <f>BILANCA!E17</f>
        <v>9215.6200000000008</v>
      </c>
      <c r="E995" s="1">
        <v>0</v>
      </c>
      <c r="F995" s="1">
        <v>0</v>
      </c>
      <c r="G995" s="2">
        <f t="shared" si="22"/>
        <v>331.76232000000005</v>
      </c>
      <c r="H995" s="2">
        <f t="shared" si="19"/>
        <v>0.75999999999839929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186184.03</v>
      </c>
      <c r="D996" s="1">
        <f>BILANCA!E18</f>
        <v>192113.7</v>
      </c>
      <c r="E996" s="1">
        <v>0</v>
      </c>
      <c r="F996" s="1">
        <v>0</v>
      </c>
      <c r="G996" s="2">
        <f t="shared" si="22"/>
        <v>7415.3485899999996</v>
      </c>
      <c r="H996" s="2">
        <f t="shared" si="19"/>
        <v>0.32999999998719431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243966.89999999851</v>
      </c>
      <c r="D997" s="1">
        <f>BILANCA!E19</f>
        <v>243499.55000000075</v>
      </c>
      <c r="E997" s="1">
        <v>0</v>
      </c>
      <c r="F997" s="1">
        <v>0</v>
      </c>
      <c r="G997" s="2">
        <f t="shared" si="22"/>
        <v>10233.523999999999</v>
      </c>
      <c r="H997" s="2">
        <f t="shared" si="19"/>
        <v>0.55000000074505806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1125824.42</v>
      </c>
      <c r="D998" s="1">
        <f>BILANCA!E20</f>
        <v>1116959.97</v>
      </c>
      <c r="E998" s="1">
        <v>0</v>
      </c>
      <c r="F998" s="1">
        <v>0</v>
      </c>
      <c r="G998" s="2">
        <f t="shared" si="22"/>
        <v>50396.165399999998</v>
      </c>
      <c r="H998" s="2">
        <f t="shared" si="19"/>
        <v>0.44999999995343387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128056.95</v>
      </c>
      <c r="D999" s="1">
        <f>BILANCA!E21</f>
        <v>128056.95</v>
      </c>
      <c r="E999" s="1">
        <v>0</v>
      </c>
      <c r="F999" s="1">
        <v>0</v>
      </c>
      <c r="G999" s="2">
        <f t="shared" si="22"/>
        <v>6146.7335999999996</v>
      </c>
      <c r="H999" s="2">
        <f t="shared" si="19"/>
        <v>0.10000000000582077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55738.25</v>
      </c>
      <c r="D1000" s="1">
        <f>BILANCA!E22</f>
        <v>55738.25</v>
      </c>
      <c r="E1000" s="1">
        <v>0</v>
      </c>
      <c r="F1000" s="1">
        <v>0</v>
      </c>
      <c r="G1000" s="2">
        <f t="shared" si="22"/>
        <v>2842.6507500000002</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386299.35</v>
      </c>
      <c r="D1001" s="1">
        <f>BILANCA!E23</f>
        <v>419252.47999999998</v>
      </c>
      <c r="E1001" s="1">
        <v>0</v>
      </c>
      <c r="F1001" s="1">
        <v>0</v>
      </c>
      <c r="G1001" s="2">
        <f t="shared" si="22"/>
        <v>22046.477579999999</v>
      </c>
      <c r="H1001" s="2">
        <f t="shared" si="19"/>
        <v>0.82999999995809048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7475065.5899999999</v>
      </c>
      <c r="D1002" s="1">
        <f>BILANCA!E24</f>
        <v>7510355.8600000003</v>
      </c>
      <c r="E1002" s="1">
        <v>0</v>
      </c>
      <c r="F1002" s="1">
        <v>0</v>
      </c>
      <c r="G1002" s="2">
        <f t="shared" si="22"/>
        <v>427419.76888999995</v>
      </c>
      <c r="H1002" s="2">
        <f t="shared" si="19"/>
        <v>0.54999999981373549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236533.43</v>
      </c>
      <c r="D1004" s="1">
        <f>BILANCA!E26</f>
        <v>235939.16</v>
      </c>
      <c r="E1004" s="1">
        <v>0</v>
      </c>
      <c r="F1004" s="1">
        <v>0</v>
      </c>
      <c r="G1004" s="2">
        <f t="shared" si="22"/>
        <v>14876.646750000002</v>
      </c>
      <c r="H1004" s="2">
        <f t="shared" si="19"/>
        <v>0.58999999999650754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9163551.0899999999</v>
      </c>
      <c r="D1006" s="1">
        <f>BILANCA!E28</f>
        <v>9222803.1199999992</v>
      </c>
      <c r="E1006" s="1">
        <v>0</v>
      </c>
      <c r="F1006" s="1">
        <v>0</v>
      </c>
      <c r="G1006" s="2">
        <f t="shared" si="22"/>
        <v>635010.61858999997</v>
      </c>
      <c r="H1006" s="2">
        <f t="shared" si="19"/>
        <v>0.20999999903142452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1.0000000002037268E-2</v>
      </c>
      <c r="D1007" s="1">
        <f>BILANCA!E29</f>
        <v>8406.0999999999985</v>
      </c>
      <c r="E1007" s="1">
        <v>0</v>
      </c>
      <c r="F1007" s="1">
        <v>0</v>
      </c>
      <c r="G1007" s="2">
        <f t="shared" si="22"/>
        <v>403.49304000000001</v>
      </c>
      <c r="H1007" s="2">
        <f t="shared" si="19"/>
        <v>0.11000000000058208</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35558.82</v>
      </c>
      <c r="D1008" s="1">
        <f>BILANCA!E30</f>
        <v>45400.1</v>
      </c>
      <c r="E1008" s="1">
        <v>0</v>
      </c>
      <c r="F1008" s="1">
        <v>0</v>
      </c>
      <c r="G1008" s="2">
        <f t="shared" si="22"/>
        <v>3158.9755</v>
      </c>
      <c r="H1008" s="2">
        <f t="shared" si="19"/>
        <v>0.27999999999883585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8516.23</v>
      </c>
      <c r="D1010" s="1">
        <f>BILANCA!E32</f>
        <v>8516.23</v>
      </c>
      <c r="E1010" s="1">
        <v>0</v>
      </c>
      <c r="F1010" s="1">
        <v>0</v>
      </c>
      <c r="G1010" s="2">
        <f t="shared" si="22"/>
        <v>689.81462999999997</v>
      </c>
      <c r="H1010" s="2">
        <f t="shared" si="19"/>
        <v>0.45999999999912689</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44075.040000000001</v>
      </c>
      <c r="D1012" s="1">
        <f>BILANCA!E34</f>
        <v>45510.23</v>
      </c>
      <c r="E1012" s="1">
        <v>0</v>
      </c>
      <c r="F1012" s="1">
        <v>0</v>
      </c>
      <c r="G1012" s="2">
        <f t="shared" si="22"/>
        <v>3917.7695000000003</v>
      </c>
      <c r="H1012" s="2">
        <f t="shared" si="19"/>
        <v>0.27000000000407454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11575.650000000009</v>
      </c>
      <c r="D1013" s="1">
        <f>BILANCA!E35</f>
        <v>10891.239999999991</v>
      </c>
      <c r="E1013" s="1">
        <v>0</v>
      </c>
      <c r="F1013" s="1">
        <v>0</v>
      </c>
      <c r="G1013" s="2">
        <f t="shared" si="22"/>
        <v>1000.7438999999996</v>
      </c>
      <c r="H1013" s="2">
        <f t="shared" si="19"/>
        <v>0.58999999998195563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133831.89000000001</v>
      </c>
      <c r="D1014" s="1">
        <f>BILANCA!E36</f>
        <v>137872.18</v>
      </c>
      <c r="E1014" s="1">
        <v>0</v>
      </c>
      <c r="F1014" s="1">
        <v>0</v>
      </c>
      <c r="G1014" s="2">
        <f t="shared" si="22"/>
        <v>12696.86375</v>
      </c>
      <c r="H1014" s="2">
        <f t="shared" si="19"/>
        <v>0.28999999997904524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122256.24</v>
      </c>
      <c r="D1018" s="1">
        <f>BILANCA!E40</f>
        <v>126980.94</v>
      </c>
      <c r="E1018" s="1">
        <v>0</v>
      </c>
      <c r="F1018" s="1">
        <v>0</v>
      </c>
      <c r="G1018" s="2">
        <f t="shared" si="22"/>
        <v>13167.6342</v>
      </c>
      <c r="H1018" s="2">
        <f t="shared" si="19"/>
        <v>0.30000000000291038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3304.2999999999884</v>
      </c>
      <c r="D1023" s="1">
        <f>BILANCA!E45</f>
        <v>1532.25</v>
      </c>
      <c r="E1023" s="1">
        <v>0</v>
      </c>
      <c r="F1023" s="1">
        <v>0</v>
      </c>
      <c r="G1023" s="2">
        <f t="shared" si="22"/>
        <v>254.75199999999955</v>
      </c>
      <c r="H1023" s="2">
        <f t="shared" si="19"/>
        <v>0.54999999998835847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334578.65999999997</v>
      </c>
      <c r="D1025" s="1">
        <f>BILANCA!E47</f>
        <v>334578.65999999997</v>
      </c>
      <c r="E1025" s="1">
        <v>0</v>
      </c>
      <c r="F1025" s="1">
        <v>0</v>
      </c>
      <c r="G1025" s="2">
        <f t="shared" si="22"/>
        <v>42156.911160000003</v>
      </c>
      <c r="H1025" s="2">
        <f t="shared" si="19"/>
        <v>0.68000000005122274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331274.36</v>
      </c>
      <c r="D1028" s="1">
        <f>BILANCA!E50</f>
        <v>333046.40999999997</v>
      </c>
      <c r="E1028" s="1">
        <v>0</v>
      </c>
      <c r="F1028" s="1">
        <v>0</v>
      </c>
      <c r="G1028" s="2">
        <f t="shared" si="22"/>
        <v>44881.523099999991</v>
      </c>
      <c r="H1028" s="2">
        <f t="shared" si="19"/>
        <v>0.76999999996041879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155896.75</v>
      </c>
      <c r="D1032" s="1">
        <f>BILANCA!E54</f>
        <v>161897.82999999999</v>
      </c>
      <c r="E1032" s="1">
        <v>0</v>
      </c>
      <c r="F1032" s="1">
        <v>0</v>
      </c>
      <c r="G1032" s="2">
        <f t="shared" si="22"/>
        <v>23504.928090000001</v>
      </c>
      <c r="H1032" s="2">
        <f t="shared" si="19"/>
        <v>0.42000000001280569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155896.75</v>
      </c>
      <c r="D1033" s="1">
        <f>BILANCA!E55</f>
        <v>161897.82999999999</v>
      </c>
      <c r="E1033" s="1">
        <v>0</v>
      </c>
      <c r="F1033" s="1">
        <v>0</v>
      </c>
      <c r="G1033" s="2">
        <f t="shared" si="22"/>
        <v>23984.620500000001</v>
      </c>
      <c r="H1033" s="2">
        <f t="shared" si="19"/>
        <v>0.42000000001280569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1258965.71</v>
      </c>
      <c r="D1046" s="1">
        <f>BILANCA!E68</f>
        <v>1418793.5399999998</v>
      </c>
      <c r="E1046" s="1">
        <v>0</v>
      </c>
      <c r="F1046" s="1">
        <v>0</v>
      </c>
      <c r="G1046" s="2">
        <f t="shared" si="22"/>
        <v>258082.82577</v>
      </c>
      <c r="H1046" s="2">
        <f t="shared" si="19"/>
        <v>0.75000000023283064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892854.66</v>
      </c>
      <c r="D1047" s="1">
        <f>BILANCA!E69</f>
        <v>1013165.24</v>
      </c>
      <c r="E1047" s="1">
        <v>0</v>
      </c>
      <c r="F1047" s="1">
        <v>0</v>
      </c>
      <c r="G1047" s="2">
        <f t="shared" si="22"/>
        <v>186827.84896</v>
      </c>
      <c r="H1047" s="2">
        <f t="shared" si="19"/>
        <v>0.57999999995809048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892854.66</v>
      </c>
      <c r="D1048" s="1">
        <f>BILANCA!E70</f>
        <v>1013165.24</v>
      </c>
      <c r="E1048" s="1">
        <v>0</v>
      </c>
      <c r="F1048" s="1">
        <v>0</v>
      </c>
      <c r="G1048" s="2">
        <f t="shared" si="22"/>
        <v>189747.03410000002</v>
      </c>
      <c r="H1048" s="2">
        <f t="shared" si="19"/>
        <v>0.57999999995809048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892854.66</v>
      </c>
      <c r="D1050" s="1">
        <f>BILANCA!E72</f>
        <v>1013165.24</v>
      </c>
      <c r="E1050" s="1">
        <v>0</v>
      </c>
      <c r="F1050" s="1">
        <v>0</v>
      </c>
      <c r="G1050" s="2">
        <f t="shared" si="22"/>
        <v>195585.40438000002</v>
      </c>
      <c r="H1050" s="2">
        <f t="shared" si="19"/>
        <v>0.57999999995809048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20159.97</v>
      </c>
      <c r="D1056" s="1">
        <f>BILANCA!E78</f>
        <v>23266.690000000002</v>
      </c>
      <c r="E1056" s="1">
        <v>0</v>
      </c>
      <c r="F1056" s="1">
        <v>0</v>
      </c>
      <c r="G1056" s="2">
        <f t="shared" si="22"/>
        <v>4868.6145500000002</v>
      </c>
      <c r="H1056" s="2">
        <f t="shared" si="19"/>
        <v>0.33999999999650754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5087.8</v>
      </c>
      <c r="D1060" s="1">
        <f>BILANCA!E82</f>
        <v>6582.8</v>
      </c>
      <c r="E1060" s="1">
        <v>0</v>
      </c>
      <c r="F1060" s="1">
        <v>0</v>
      </c>
      <c r="G1060" s="2">
        <f t="shared" si="22"/>
        <v>1405.5118</v>
      </c>
      <c r="H1060" s="2">
        <f t="shared" si="19"/>
        <v>0.3999999999996362</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1082.24</v>
      </c>
      <c r="D1061" s="1">
        <f>BILANCA!E83</f>
        <v>826.1</v>
      </c>
      <c r="E1061" s="1">
        <v>0</v>
      </c>
      <c r="F1061" s="1">
        <v>0</v>
      </c>
      <c r="G1061" s="2">
        <f t="shared" si="22"/>
        <v>213.28631999999999</v>
      </c>
      <c r="H1061" s="2">
        <f t="shared" si="19"/>
        <v>0.34000000000003183</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13989.93</v>
      </c>
      <c r="D1064" s="1">
        <f>BILANCA!E86</f>
        <v>15857.79</v>
      </c>
      <c r="E1064" s="1">
        <v>0</v>
      </c>
      <c r="F1064" s="1">
        <v>0</v>
      </c>
      <c r="G1064" s="2">
        <f t="shared" si="22"/>
        <v>3702.1463100000001</v>
      </c>
      <c r="H1064" s="2">
        <f t="shared" si="19"/>
        <v>0.27999999999883585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115851.97</v>
      </c>
      <c r="D1124" s="1">
        <f>BILANCA!E146</f>
        <v>120762.93000000001</v>
      </c>
      <c r="E1124" s="1">
        <v>0</v>
      </c>
      <c r="F1124" s="1">
        <v>0</v>
      </c>
      <c r="G1124" s="2">
        <f t="shared" si="22"/>
        <v>50390.27403</v>
      </c>
      <c r="H1124" s="2">
        <f t="shared" si="23"/>
        <v>9.9999999991268851E-2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135459.79</v>
      </c>
      <c r="D1138" s="1">
        <f>BILANCA!E160</f>
        <v>141635.91</v>
      </c>
      <c r="E1138" s="1">
        <v>0</v>
      </c>
      <c r="F1138" s="1">
        <v>0</v>
      </c>
      <c r="G1138" s="2">
        <f t="shared" si="22"/>
        <v>64903.399550000002</v>
      </c>
      <c r="H1138" s="2">
        <f t="shared" si="23"/>
        <v>0.29999999998835847</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19607.82</v>
      </c>
      <c r="D1141" s="1">
        <f>BILANCA!E163</f>
        <v>20872.98</v>
      </c>
      <c r="E1141" s="1">
        <v>0</v>
      </c>
      <c r="F1141" s="1">
        <v>0</v>
      </c>
      <c r="G1141" s="2">
        <f t="shared" si="22"/>
        <v>9693.8972400000002</v>
      </c>
      <c r="H1141" s="2">
        <f t="shared" si="23"/>
        <v>0.2000000000007276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230099.11000000002</v>
      </c>
      <c r="D1148" s="1">
        <f>BILANCA!E170</f>
        <v>261598.68000000002</v>
      </c>
      <c r="E1148" s="1">
        <v>0</v>
      </c>
      <c r="F1148" s="1">
        <v>0</v>
      </c>
      <c r="G1148" s="2">
        <f t="shared" si="22"/>
        <v>124293.91755000001</v>
      </c>
      <c r="H1148" s="2">
        <f t="shared" si="23"/>
        <v>0.42999999999301508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2583.88</v>
      </c>
      <c r="D1149" s="1">
        <f>BILANCA!E171</f>
        <v>3466.26</v>
      </c>
      <c r="E1149" s="1">
        <v>0</v>
      </c>
      <c r="F1149" s="1">
        <v>0</v>
      </c>
      <c r="G1149" s="2">
        <f t="shared" si="22"/>
        <v>1579.7224000000001</v>
      </c>
      <c r="H1149" s="2">
        <f t="shared" si="23"/>
        <v>0.38000000000010914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227515.23</v>
      </c>
      <c r="D1151" s="1">
        <f>BILANCA!E173</f>
        <v>258132.42</v>
      </c>
      <c r="E1151" s="1">
        <v>0</v>
      </c>
      <c r="F1151" s="1">
        <v>0</v>
      </c>
      <c r="G1151" s="2">
        <f t="shared" si="22"/>
        <v>124955.05176000002</v>
      </c>
      <c r="H1151" s="2">
        <f t="shared" si="23"/>
        <v>0.65000000002328306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1899643.77</v>
      </c>
      <c r="D1152" s="1">
        <f>BILANCA!E175</f>
        <v>2056244.58</v>
      </c>
      <c r="E1152" s="1">
        <v>0</v>
      </c>
      <c r="F1152" s="1">
        <v>0</v>
      </c>
      <c r="G1152" s="2">
        <f t="shared" si="22"/>
        <v>1016050.46517</v>
      </c>
      <c r="H1152" s="2">
        <f t="shared" si="23"/>
        <v>0.64999999990686774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430119.94999999995</v>
      </c>
      <c r="D1153" s="1">
        <f>BILANCA!E176</f>
        <v>453315.04</v>
      </c>
      <c r="E1153" s="1">
        <v>0</v>
      </c>
      <c r="F1153" s="1">
        <v>0</v>
      </c>
      <c r="G1153" s="2">
        <f t="shared" si="22"/>
        <v>227247.50510000001</v>
      </c>
      <c r="H1153" s="2">
        <f t="shared" si="23"/>
        <v>9.0000000025611371E-2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315726.62</v>
      </c>
      <c r="D1154" s="1">
        <f>BILANCA!E177</f>
        <v>325998.90999999997</v>
      </c>
      <c r="E1154" s="1">
        <v>0</v>
      </c>
      <c r="F1154" s="1">
        <v>0</v>
      </c>
      <c r="G1154" s="2">
        <f t="shared" si="22"/>
        <v>165480.87923999998</v>
      </c>
      <c r="H1154" s="2">
        <f t="shared" si="23"/>
        <v>0.47000000003026798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224548.74</v>
      </c>
      <c r="D1155" s="1">
        <f>BILANCA!E178</f>
        <v>255428.21</v>
      </c>
      <c r="E1155" s="1">
        <v>0</v>
      </c>
      <c r="F1155" s="1">
        <v>0</v>
      </c>
      <c r="G1155" s="2">
        <f t="shared" si="22"/>
        <v>126489.68751999998</v>
      </c>
      <c r="H1155" s="2">
        <f t="shared" si="23"/>
        <v>0.47000000000116415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58226.84</v>
      </c>
      <c r="D1156" s="1">
        <f>BILANCA!E179</f>
        <v>32116.46</v>
      </c>
      <c r="E1156" s="1">
        <v>0</v>
      </c>
      <c r="F1156" s="1">
        <v>0</v>
      </c>
      <c r="G1156" s="2">
        <f t="shared" si="22"/>
        <v>21185.538479999996</v>
      </c>
      <c r="H1156" s="2">
        <f t="shared" si="23"/>
        <v>0.62000000000261934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214.21</v>
      </c>
      <c r="D1157" s="1">
        <f>BILANCA!E180</f>
        <v>215.57</v>
      </c>
      <c r="E1157" s="1">
        <v>0</v>
      </c>
      <c r="F1157" s="1">
        <v>0</v>
      </c>
      <c r="G1157" s="2">
        <f t="shared" si="22"/>
        <v>112.29089999999999</v>
      </c>
      <c r="H1157" s="2">
        <f t="shared" si="23"/>
        <v>0.64000000000001478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214.21</v>
      </c>
      <c r="D1160" s="1">
        <f>BILANCA!E183</f>
        <v>215.57</v>
      </c>
      <c r="E1160" s="1">
        <v>0</v>
      </c>
      <c r="F1160" s="1">
        <v>0</v>
      </c>
      <c r="G1160" s="2">
        <f t="shared" si="22"/>
        <v>114.22694999999999</v>
      </c>
      <c r="H1160" s="2">
        <f t="shared" si="23"/>
        <v>0.64000000000001478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32736.83</v>
      </c>
      <c r="D1165" s="1">
        <f>BILANCA!E188</f>
        <v>38238.67</v>
      </c>
      <c r="E1165" s="1">
        <v>0</v>
      </c>
      <c r="F1165" s="1">
        <v>0</v>
      </c>
      <c r="G1165" s="2">
        <f t="shared" si="22"/>
        <v>19876.978940000001</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550.72</v>
      </c>
      <c r="D1166" s="1">
        <f>BILANCA!E189</f>
        <v>653.64</v>
      </c>
      <c r="E1166" s="1">
        <v>0</v>
      </c>
      <c r="F1166" s="1">
        <v>0</v>
      </c>
      <c r="G1166" s="2">
        <f t="shared" si="22"/>
        <v>340.01400000000001</v>
      </c>
      <c r="H1166" s="2">
        <f t="shared" si="23"/>
        <v>0.63999999999998636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113842.61</v>
      </c>
      <c r="D1211" s="1">
        <f>BILANCA!E234</f>
        <v>126662.49</v>
      </c>
      <c r="E1211" s="1">
        <v>0</v>
      </c>
      <c r="F1211" s="1">
        <v>0</v>
      </c>
      <c r="G1211" s="2">
        <f t="shared" si="22"/>
        <v>83714.210520000008</v>
      </c>
      <c r="H1211" s="2">
        <f t="shared" si="23"/>
        <v>0.88000000000465661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113842.61</v>
      </c>
      <c r="D1213" s="1">
        <f>BILANCA!E236</f>
        <v>126662.49</v>
      </c>
      <c r="E1213" s="1">
        <v>0</v>
      </c>
      <c r="F1213" s="1">
        <v>0</v>
      </c>
      <c r="G1213" s="2">
        <f t="shared" si="22"/>
        <v>84448.545700000017</v>
      </c>
      <c r="H1213" s="2">
        <f t="shared" si="23"/>
        <v>0.88000000000465661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1469523.82</v>
      </c>
      <c r="D1214" s="1">
        <f>BILANCA!E237</f>
        <v>1602929.54</v>
      </c>
      <c r="E1214" s="1">
        <v>0</v>
      </c>
      <c r="F1214" s="1">
        <v>0</v>
      </c>
      <c r="G1214" s="2">
        <f t="shared" si="22"/>
        <v>1080013.4499000001</v>
      </c>
      <c r="H1214" s="2">
        <f t="shared" si="23"/>
        <v>0.63999999989755452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646318.61</v>
      </c>
      <c r="D1215" s="1">
        <f>BILANCA!E238</f>
        <v>644586.59</v>
      </c>
      <c r="E1215" s="1">
        <v>0</v>
      </c>
      <c r="F1215" s="1">
        <v>0</v>
      </c>
      <c r="G1215" s="2">
        <f t="shared" si="22"/>
        <v>449034.09528000001</v>
      </c>
      <c r="H1215" s="2">
        <f t="shared" si="23"/>
        <v>0.80000000004656613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646318.61</v>
      </c>
      <c r="D1216" s="1">
        <f>BILANCA!E239</f>
        <v>644586.59</v>
      </c>
      <c r="E1216" s="1">
        <v>0</v>
      </c>
      <c r="F1216" s="1">
        <v>0</v>
      </c>
      <c r="G1216" s="2">
        <f t="shared" si="22"/>
        <v>450969.58707000001</v>
      </c>
      <c r="H1216" s="2">
        <f t="shared" si="23"/>
        <v>0.80000000004656613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418500.65</v>
      </c>
      <c r="D1217" s="1">
        <f>BILANCA!E240</f>
        <v>379665.79</v>
      </c>
      <c r="E1217" s="1">
        <v>0</v>
      </c>
      <c r="F1217" s="1">
        <v>0</v>
      </c>
      <c r="G1217" s="2">
        <f t="shared" si="22"/>
        <v>275612.74182</v>
      </c>
      <c r="H1217" s="2">
        <f t="shared" si="23"/>
        <v>0.55999999999767169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227817.96</v>
      </c>
      <c r="D1218" s="1">
        <f>BILANCA!E241</f>
        <v>264920.8</v>
      </c>
      <c r="E1218" s="1">
        <v>0</v>
      </c>
      <c r="F1218" s="1">
        <v>0</v>
      </c>
      <c r="G1218" s="2">
        <f t="shared" si="22"/>
        <v>178049.99659999998</v>
      </c>
      <c r="H1218" s="2">
        <f t="shared" si="23"/>
        <v>0.2400000000197906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713007.08</v>
      </c>
      <c r="D1222" s="1">
        <f>BILANCA!E245</f>
        <v>841365.44000000006</v>
      </c>
      <c r="E1222" s="1">
        <v>0</v>
      </c>
      <c r="F1222" s="1">
        <v>0</v>
      </c>
      <c r="G1222" s="2">
        <f t="shared" si="22"/>
        <v>572581.37243999995</v>
      </c>
      <c r="H1222" s="2">
        <f t="shared" si="23"/>
        <v>0.52000000001862645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794728.73</v>
      </c>
      <c r="D1223" s="1">
        <f>BILANCA!E246</f>
        <v>981414.40000000002</v>
      </c>
      <c r="E1223" s="1">
        <v>0</v>
      </c>
      <c r="F1223" s="1">
        <v>0</v>
      </c>
      <c r="G1223" s="2">
        <f t="shared" si="22"/>
        <v>661813.80720000004</v>
      </c>
      <c r="H1223" s="2">
        <f t="shared" si="23"/>
        <v>0.67000000004190952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794728.73</v>
      </c>
      <c r="D1224" s="1">
        <f>BILANCA!E247</f>
        <v>981414.40000000002</v>
      </c>
      <c r="E1224" s="1">
        <v>0</v>
      </c>
      <c r="F1224" s="1">
        <v>0</v>
      </c>
      <c r="G1224" s="2">
        <f t="shared" si="22"/>
        <v>664571.36473000003</v>
      </c>
      <c r="H1224" s="2">
        <f t="shared" si="23"/>
        <v>0.67000000004190952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81721.650000000009</v>
      </c>
      <c r="D1227" s="1">
        <f>BILANCA!E250</f>
        <v>140048.95999999999</v>
      </c>
      <c r="E1227" s="1">
        <v>0</v>
      </c>
      <c r="F1227" s="1">
        <v>0</v>
      </c>
      <c r="G1227" s="2">
        <f t="shared" si="22"/>
        <v>88283.975080000004</v>
      </c>
      <c r="H1227" s="2">
        <f t="shared" si="23"/>
        <v>0.38999999999941792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76633.850000000006</v>
      </c>
      <c r="D1229" s="1">
        <f>BILANCA!E252</f>
        <v>138553.96</v>
      </c>
      <c r="E1229" s="1">
        <v>0</v>
      </c>
      <c r="F1229" s="1">
        <v>0</v>
      </c>
      <c r="G1229" s="2">
        <f t="shared" si="22"/>
        <v>87020.475420000002</v>
      </c>
      <c r="H1229" s="2">
        <f t="shared" si="23"/>
        <v>0.19000000000232831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5087.8</v>
      </c>
      <c r="D1230" s="1">
        <f>BILANCA!E253</f>
        <v>1495</v>
      </c>
      <c r="E1230" s="1">
        <v>0</v>
      </c>
      <c r="F1230" s="1">
        <v>0</v>
      </c>
      <c r="G1230" s="2">
        <f t="shared" si="22"/>
        <v>1995.2166</v>
      </c>
      <c r="H1230" s="2">
        <f t="shared" si="23"/>
        <v>0.1999999999998181</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402.88</v>
      </c>
      <c r="D1231" s="1">
        <f>BILANCA!E254</f>
        <v>0</v>
      </c>
      <c r="E1231" s="1">
        <v>0</v>
      </c>
      <c r="F1231" s="1">
        <v>0</v>
      </c>
      <c r="G1231" s="2">
        <f>B1231/1000*C1231+B1231/500*D1231</f>
        <v>99.914239999999992</v>
      </c>
      <c r="H1231" s="2">
        <f>ABS(C1231-ROUND(C1231,0))+ABS(D1231-ROUND(D1231,0))</f>
        <v>0.12000000000000455</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110601.01</v>
      </c>
      <c r="D1232" s="1">
        <f>BILANCA!E255</f>
        <v>116977.51</v>
      </c>
      <c r="E1232" s="1">
        <v>0</v>
      </c>
      <c r="F1232" s="1">
        <v>0</v>
      </c>
      <c r="G1232" s="2">
        <f t="shared" si="22"/>
        <v>85794.45147</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150559.21</v>
      </c>
      <c r="D1236" s="1">
        <f>BILANCA!E259</f>
        <v>143246.47</v>
      </c>
      <c r="E1236" s="1">
        <v>0</v>
      </c>
      <c r="F1236" s="1">
        <v>0</v>
      </c>
      <c r="G1236" s="2">
        <f t="shared" si="22"/>
        <v>110574.19395</v>
      </c>
      <c r="H1236" s="2">
        <f t="shared" si="23"/>
        <v>0.67999999999301508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150559.21</v>
      </c>
      <c r="D1237" s="1">
        <f>BILANCA!E260</f>
        <v>143246.47</v>
      </c>
      <c r="E1237" s="1">
        <v>0</v>
      </c>
      <c r="F1237" s="1">
        <v>0</v>
      </c>
      <c r="G1237" s="2">
        <f t="shared" si="22"/>
        <v>111011.24609999999</v>
      </c>
      <c r="H1237" s="2">
        <f t="shared" si="23"/>
        <v>0.67999999999301508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135459.79</v>
      </c>
      <c r="D1241" s="1">
        <f>BILANCA!E265</f>
        <v>141635.91</v>
      </c>
      <c r="E1241" s="1">
        <v>0</v>
      </c>
      <c r="F1241" s="1">
        <v>0</v>
      </c>
      <c r="G1241" s="2">
        <f t="shared" si="22"/>
        <v>108032.75538</v>
      </c>
      <c r="H1241" s="2">
        <f t="shared" si="23"/>
        <v>0.29999999998835847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4942.59</v>
      </c>
      <c r="D1244" s="1">
        <f>BILANCA!E268</f>
        <v>2580.13</v>
      </c>
      <c r="E1244" s="1">
        <v>0</v>
      </c>
      <c r="F1244" s="1">
        <v>0</v>
      </c>
      <c r="G1244" s="2">
        <f t="shared" si="24"/>
        <v>2636.8438500000002</v>
      </c>
      <c r="H1244" s="2">
        <f t="shared" si="23"/>
        <v>0.53999999999996362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9047.34</v>
      </c>
      <c r="D1245" s="1">
        <f>BILANCA!E269</f>
        <v>13277.66</v>
      </c>
      <c r="E1245" s="1">
        <v>0</v>
      </c>
      <c r="F1245" s="1">
        <v>0</v>
      </c>
      <c r="G1245" s="2">
        <f t="shared" si="24"/>
        <v>9327.8969199999992</v>
      </c>
      <c r="H1245" s="2">
        <f t="shared" si="23"/>
        <v>0.68000000000029104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315726.62</v>
      </c>
      <c r="D1264" s="1">
        <f>BILANCA!E288</f>
        <v>325998.90999999997</v>
      </c>
      <c r="E1264" s="1">
        <v>0</v>
      </c>
      <c r="F1264" s="1">
        <v>0</v>
      </c>
      <c r="G1264" s="2">
        <f t="shared" si="24"/>
        <v>271930.56764000002</v>
      </c>
      <c r="H1264" s="2">
        <f t="shared" si="23"/>
        <v>0.47000000003026798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550.72</v>
      </c>
      <c r="D1266" s="1">
        <f>BILANCA!E290</f>
        <v>653.64</v>
      </c>
      <c r="E1266" s="1">
        <v>0</v>
      </c>
      <c r="F1266" s="1">
        <v>0</v>
      </c>
      <c r="G1266" s="2">
        <f t="shared" si="24"/>
        <v>525.81399999999996</v>
      </c>
      <c r="H1266" s="2">
        <f t="shared" si="23"/>
        <v>0.63999999999998636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30213.67</v>
      </c>
      <c r="D1275" s="1">
        <f>BILANCA!E299</f>
        <v>32245.86</v>
      </c>
      <c r="E1275" s="1">
        <v>0</v>
      </c>
      <c r="F1275" s="1">
        <v>0</v>
      </c>
      <c r="G1275" s="2">
        <f t="shared" si="24"/>
        <v>27653.973879999998</v>
      </c>
      <c r="H1275" s="2">
        <f t="shared" si="23"/>
        <v>0.47000000000116415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797.61</v>
      </c>
      <c r="D1278" s="1">
        <f>BILANCA!E302</f>
        <v>25.68</v>
      </c>
      <c r="E1278" s="1">
        <v>0</v>
      </c>
      <c r="F1278" s="1">
        <v>0</v>
      </c>
      <c r="G1278" s="2">
        <f t="shared" si="24"/>
        <v>250.44614999999999</v>
      </c>
      <c r="H1278" s="2">
        <f t="shared" si="23"/>
        <v>0.70999999999998664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3643327.12</v>
      </c>
      <c r="D1408" s="1">
        <f>'RAS-funkcijski'!E114</f>
        <v>4193434.47</v>
      </c>
      <c r="E1408" s="1">
        <v>0</v>
      </c>
      <c r="F1408" s="1">
        <v>0</v>
      </c>
      <c r="G1408" s="2">
        <f t="shared" si="24"/>
        <v>1323321.5666</v>
      </c>
      <c r="H1408" s="2">
        <f t="shared" si="27"/>
        <v>0.59000000031664968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3023466.77</v>
      </c>
      <c r="D1416" s="1">
        <f>'RAS-funkcijski'!E122</f>
        <v>4193434.47</v>
      </c>
      <c r="E1416" s="1">
        <v>0</v>
      </c>
      <c r="F1416" s="1">
        <v>0</v>
      </c>
      <c r="G1416" s="2">
        <f t="shared" si="24"/>
        <v>1346419.61378</v>
      </c>
      <c r="H1416" s="2">
        <f t="shared" si="27"/>
        <v>0.70000000018626451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3023466.77</v>
      </c>
      <c r="D1418" s="1">
        <f>'RAS-funkcijski'!E124</f>
        <v>4193434.47</v>
      </c>
      <c r="E1418" s="1">
        <v>0</v>
      </c>
      <c r="F1418" s="1">
        <v>0</v>
      </c>
      <c r="G1418" s="2">
        <f t="shared" si="24"/>
        <v>1369240.2852</v>
      </c>
      <c r="H1418" s="2">
        <f t="shared" si="27"/>
        <v>0.70000000018626451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619860.35</v>
      </c>
      <c r="D1420" s="1">
        <f>'RAS-funkcijski'!E126</f>
        <v>0</v>
      </c>
      <c r="E1420" s="1">
        <v>0</v>
      </c>
      <c r="F1420" s="1">
        <v>0</v>
      </c>
      <c r="G1420" s="2">
        <f t="shared" si="24"/>
        <v>75622.962699999989</v>
      </c>
      <c r="H1420" s="2">
        <f t="shared" si="27"/>
        <v>0.34999999997671694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3643327.12</v>
      </c>
      <c r="D1435" s="13">
        <f>'RAS-funkcijski'!E141</f>
        <v>4193434.47</v>
      </c>
      <c r="E1435" s="13">
        <v>0</v>
      </c>
      <c r="F1435" s="13">
        <v>0</v>
      </c>
      <c r="G1435" s="14">
        <f t="shared" si="24"/>
        <v>1648136.8602200001</v>
      </c>
      <c r="H1435" s="14">
        <f t="shared" si="27"/>
        <v>0.59000000031664968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316277.34000000003</v>
      </c>
      <c r="D1480" s="6"/>
      <c r="E1480" s="6">
        <v>0</v>
      </c>
      <c r="F1480" s="6">
        <v>0</v>
      </c>
      <c r="G1480" s="7">
        <f t="shared" ref="G1480:G1580" si="34">B1480/1000*C1480</f>
        <v>316.27734000000004</v>
      </c>
      <c r="H1480" s="7">
        <f t="shared" ref="H1480:H1580" si="35">ABS(C1480-ROUND(C1480,0))</f>
        <v>0.34000000002561137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4329380.41</v>
      </c>
      <c r="D1481" s="1">
        <v>0</v>
      </c>
      <c r="E1481" s="1">
        <v>0</v>
      </c>
      <c r="F1481" s="1">
        <v>0</v>
      </c>
      <c r="G1481" s="2">
        <f t="shared" si="34"/>
        <v>8658.7608200000013</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61431.49</v>
      </c>
      <c r="D1482" s="1">
        <v>0</v>
      </c>
      <c r="E1482" s="1">
        <v>0</v>
      </c>
      <c r="F1482" s="1">
        <v>0</v>
      </c>
      <c r="G1482" s="2">
        <f t="shared" si="34"/>
        <v>184.29446999999999</v>
      </c>
      <c r="H1482" s="2">
        <f t="shared" si="35"/>
        <v>0.48999999999796273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4131732.23</v>
      </c>
      <c r="D1483" s="1">
        <v>0</v>
      </c>
      <c r="E1483" s="1">
        <v>0</v>
      </c>
      <c r="F1483" s="1">
        <v>0</v>
      </c>
      <c r="G1483" s="2">
        <f t="shared" si="34"/>
        <v>16526.928919999998</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3258186.54</v>
      </c>
      <c r="D1484" s="1">
        <v>0</v>
      </c>
      <c r="E1484" s="1">
        <v>0</v>
      </c>
      <c r="F1484" s="1">
        <v>0</v>
      </c>
      <c r="G1484" s="2">
        <f t="shared" si="34"/>
        <v>16290.932700000001</v>
      </c>
      <c r="H1484" s="2">
        <f t="shared" si="35"/>
        <v>0.4599999999627471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792241.15</v>
      </c>
      <c r="D1485" s="1">
        <v>0</v>
      </c>
      <c r="E1485" s="1">
        <v>0</v>
      </c>
      <c r="F1485" s="1">
        <v>0</v>
      </c>
      <c r="G1485" s="2">
        <f t="shared" si="34"/>
        <v>4753.4468999999999</v>
      </c>
      <c r="H1485" s="2">
        <f t="shared" si="35"/>
        <v>0.15000000002328306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2291.33</v>
      </c>
      <c r="D1486" s="1">
        <v>0</v>
      </c>
      <c r="E1486" s="1">
        <v>0</v>
      </c>
      <c r="F1486" s="1">
        <v>0</v>
      </c>
      <c r="G1486" s="2">
        <f t="shared" si="34"/>
        <v>16.03931</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79013.210000000006</v>
      </c>
      <c r="D1491" s="1">
        <v>0</v>
      </c>
      <c r="E1491" s="1">
        <v>0</v>
      </c>
      <c r="F1491" s="1">
        <v>0</v>
      </c>
      <c r="G1491" s="2">
        <f t="shared" si="34"/>
        <v>948.15852000000007</v>
      </c>
      <c r="H1491" s="2">
        <f t="shared" si="35"/>
        <v>0.21000000000640284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136216.69</v>
      </c>
      <c r="D1492" s="1">
        <v>0</v>
      </c>
      <c r="E1492" s="1">
        <v>0</v>
      </c>
      <c r="F1492" s="1">
        <v>0</v>
      </c>
      <c r="G1492" s="2">
        <f t="shared" si="34"/>
        <v>1770.8169699999999</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4319005.1999999993</v>
      </c>
      <c r="D1499" s="1">
        <v>0</v>
      </c>
      <c r="E1499" s="1">
        <v>0</v>
      </c>
      <c r="F1499" s="1">
        <v>0</v>
      </c>
      <c r="G1499" s="2">
        <f t="shared" si="34"/>
        <v>86380.103999999992</v>
      </c>
      <c r="H1499" s="2">
        <f t="shared" si="35"/>
        <v>0.19999999925494194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60171.23</v>
      </c>
      <c r="D1500" s="1">
        <v>0</v>
      </c>
      <c r="E1500" s="1">
        <v>0</v>
      </c>
      <c r="F1500" s="1">
        <v>0</v>
      </c>
      <c r="G1500" s="2">
        <f t="shared" si="34"/>
        <v>1263.5958300000002</v>
      </c>
      <c r="H1500" s="2">
        <f t="shared" si="35"/>
        <v>0.23000000000320142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4122720.1999999997</v>
      </c>
      <c r="D1501" s="1">
        <v>0</v>
      </c>
      <c r="E1501" s="1">
        <v>0</v>
      </c>
      <c r="F1501" s="1">
        <v>0</v>
      </c>
      <c r="G1501" s="2">
        <f t="shared" si="34"/>
        <v>90699.844399999987</v>
      </c>
      <c r="H1501" s="2">
        <f t="shared" si="35"/>
        <v>0.19999999972060323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3227307.07</v>
      </c>
      <c r="D1502" s="1">
        <v>0</v>
      </c>
      <c r="E1502" s="1">
        <v>0</v>
      </c>
      <c r="F1502" s="1">
        <v>0</v>
      </c>
      <c r="G1502" s="2">
        <f t="shared" si="34"/>
        <v>74228.062609999994</v>
      </c>
      <c r="H1502" s="2">
        <f t="shared" si="35"/>
        <v>6.9999999832361937E-2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818351.53</v>
      </c>
      <c r="D1503" s="1">
        <v>0</v>
      </c>
      <c r="E1503" s="1">
        <v>0</v>
      </c>
      <c r="F1503" s="1">
        <v>0</v>
      </c>
      <c r="G1503" s="2">
        <f t="shared" si="34"/>
        <v>19640.436720000002</v>
      </c>
      <c r="H1503" s="2">
        <f t="shared" si="35"/>
        <v>0.46999999997206032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2289.9699999999998</v>
      </c>
      <c r="D1504" s="1">
        <v>0</v>
      </c>
      <c r="E1504" s="1">
        <v>0</v>
      </c>
      <c r="F1504" s="1">
        <v>0</v>
      </c>
      <c r="G1504" s="2">
        <f t="shared" si="34"/>
        <v>57.249249999999996</v>
      </c>
      <c r="H1504" s="2">
        <f t="shared" si="35"/>
        <v>3.0000000000200089E-2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74771.63</v>
      </c>
      <c r="D1509" s="1">
        <v>0</v>
      </c>
      <c r="E1509" s="1">
        <v>0</v>
      </c>
      <c r="F1509" s="1">
        <v>0</v>
      </c>
      <c r="G1509" s="2">
        <f t="shared" si="34"/>
        <v>2243.1489000000001</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136113.76999999999</v>
      </c>
      <c r="D1510" s="1">
        <v>0</v>
      </c>
      <c r="E1510" s="1">
        <v>0</v>
      </c>
      <c r="F1510" s="1">
        <v>0</v>
      </c>
      <c r="G1510" s="2">
        <f t="shared" si="34"/>
        <v>4219.5268699999997</v>
      </c>
      <c r="H1510" s="2">
        <f t="shared" si="35"/>
        <v>0.23000000001047738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326652.55000000075</v>
      </c>
      <c r="D1517" s="1">
        <v>0</v>
      </c>
      <c r="E1517" s="1">
        <v>0</v>
      </c>
      <c r="F1517" s="1">
        <v>0</v>
      </c>
      <c r="G1517" s="2">
        <f t="shared" si="34"/>
        <v>12412.796900000028</v>
      </c>
      <c r="H1517" s="2">
        <f t="shared" si="35"/>
        <v>0.44999999925494194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326652.55</v>
      </c>
      <c r="D1576" s="1">
        <v>0</v>
      </c>
      <c r="E1576" s="1">
        <v>0</v>
      </c>
      <c r="F1576" s="1">
        <v>0</v>
      </c>
      <c r="G1576" s="2">
        <f t="shared" si="34"/>
        <v>31685.297350000001</v>
      </c>
      <c r="H1576" s="2">
        <f t="shared" si="35"/>
        <v>0.45000000001164153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32271.54</v>
      </c>
      <c r="D1577" s="1">
        <v>0</v>
      </c>
      <c r="E1577" s="1">
        <v>0</v>
      </c>
      <c r="F1577" s="1">
        <v>0</v>
      </c>
      <c r="G1577" s="2">
        <f t="shared" si="34"/>
        <v>3162.6109200000001</v>
      </c>
      <c r="H1577" s="2">
        <f t="shared" si="35"/>
        <v>0.45999999999912689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293727.37</v>
      </c>
      <c r="D1578" s="1">
        <v>0</v>
      </c>
      <c r="E1578" s="1">
        <v>0</v>
      </c>
      <c r="F1578" s="1">
        <v>0</v>
      </c>
      <c r="G1578" s="2">
        <f t="shared" si="34"/>
        <v>29079.00963</v>
      </c>
      <c r="H1578" s="2">
        <f t="shared" si="35"/>
        <v>0.36999999999534339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653.64</v>
      </c>
      <c r="D1579" s="1">
        <v>0</v>
      </c>
      <c r="E1579" s="1">
        <v>0</v>
      </c>
      <c r="F1579" s="1">
        <v>0</v>
      </c>
      <c r="G1579" s="2">
        <f t="shared" si="34"/>
        <v>65.364000000000004</v>
      </c>
      <c r="H1579" s="2">
        <f t="shared" si="35"/>
        <v>0.36000000000001364</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6" customWidth="1"/>
    <col min="2" max="7" width="14.42578125" customWidth="1"/>
  </cols>
  <sheetData>
    <row r="1" spans="1:1" ht="37.5" customHeight="1" x14ac:dyDescent="0.2">
      <c r="A1" s="273" t="s">
        <v>12</v>
      </c>
    </row>
    <row r="2" spans="1:1" ht="12.75" customHeight="1" x14ac:dyDescent="0.2">
      <c r="A2" s="267"/>
    </row>
    <row r="3" spans="1:1" ht="22.5" x14ac:dyDescent="0.2">
      <c r="A3" s="268" t="s">
        <v>13</v>
      </c>
    </row>
    <row r="4" spans="1:1" ht="39" customHeight="1" x14ac:dyDescent="0.2">
      <c r="A4" s="268" t="s">
        <v>14</v>
      </c>
    </row>
    <row r="5" spans="1:1" ht="51.75" customHeight="1" x14ac:dyDescent="0.2">
      <c r="A5" s="268" t="s">
        <v>15</v>
      </c>
    </row>
    <row r="6" spans="1:1" ht="27" customHeight="1" x14ac:dyDescent="0.2">
      <c r="A6" s="269" t="s">
        <v>16</v>
      </c>
    </row>
    <row r="7" spans="1:1" ht="56.25" x14ac:dyDescent="0.2">
      <c r="A7" s="270" t="s">
        <v>17</v>
      </c>
    </row>
    <row r="8" spans="1:1" ht="78.75" x14ac:dyDescent="0.2">
      <c r="A8" s="271" t="s">
        <v>18</v>
      </c>
    </row>
    <row r="9" spans="1:1" ht="22.5" x14ac:dyDescent="0.2">
      <c r="A9" s="268" t="s">
        <v>19</v>
      </c>
    </row>
    <row r="10" spans="1:1" ht="56.25" x14ac:dyDescent="0.2">
      <c r="A10" s="268" t="s">
        <v>20</v>
      </c>
    </row>
    <row r="11" spans="1:1" ht="42.75" customHeight="1" x14ac:dyDescent="0.2">
      <c r="A11" s="27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1" t="s">
        <v>22</v>
      </c>
      <c r="B2" s="332"/>
      <c r="C2" s="332"/>
      <c r="D2" s="332"/>
      <c r="E2" s="332"/>
      <c r="F2" s="332"/>
      <c r="G2" s="332"/>
      <c r="H2" s="332"/>
      <c r="I2" s="33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6" t="s">
        <v>23</v>
      </c>
      <c r="J3" s="4"/>
      <c r="K3" s="4"/>
      <c r="L3" s="4"/>
      <c r="M3" s="4"/>
      <c r="N3" s="4"/>
      <c r="O3" s="4"/>
      <c r="P3" s="4"/>
      <c r="Q3" s="4"/>
      <c r="R3" s="4"/>
      <c r="S3" s="4"/>
      <c r="T3" s="4"/>
      <c r="U3" s="4"/>
      <c r="V3" s="4"/>
      <c r="W3" s="4"/>
      <c r="X3" s="4"/>
    </row>
    <row r="4" spans="1:24" ht="32.25" customHeight="1" x14ac:dyDescent="0.35">
      <c r="A4" s="333" t="s">
        <v>24</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2">
        <v>2160</v>
      </c>
      <c r="H6" s="19" t="s">
        <v>26</v>
      </c>
      <c r="I6" s="20" t="s">
        <v>27</v>
      </c>
      <c r="J6" s="4"/>
      <c r="L6" s="4"/>
      <c r="M6" s="4"/>
      <c r="N6" s="4"/>
      <c r="O6" s="4"/>
      <c r="P6" s="4"/>
      <c r="Q6" s="4"/>
      <c r="R6" s="4"/>
      <c r="S6" s="4"/>
      <c r="T6" s="4"/>
      <c r="U6" s="4"/>
      <c r="V6" s="4"/>
      <c r="W6" s="4"/>
      <c r="X6" s="4"/>
    </row>
    <row r="7" spans="1:24" ht="15" customHeight="1" x14ac:dyDescent="0.2">
      <c r="B7" s="21"/>
      <c r="C7" s="22"/>
      <c r="D7" s="23"/>
      <c r="E7" s="335" t="s">
        <v>28</v>
      </c>
      <c r="F7" s="338" t="s">
        <v>29</v>
      </c>
      <c r="G7" s="339"/>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1" t="s">
        <v>31</v>
      </c>
      <c r="E8" s="336"/>
      <c r="F8" s="327" t="s">
        <v>32</v>
      </c>
      <c r="G8" s="328"/>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6"/>
      <c r="F9" s="329" t="s">
        <v>33</v>
      </c>
      <c r="G9" s="330"/>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3" t="s">
        <v>35</v>
      </c>
      <c r="E10" s="336"/>
      <c r="F10" s="327" t="s">
        <v>36</v>
      </c>
      <c r="G10" s="328"/>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7"/>
      <c r="F11" s="340" t="s">
        <v>37</v>
      </c>
      <c r="G11" s="341"/>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7" t="s">
        <v>40</v>
      </c>
      <c r="B15" s="321" t="s">
        <v>41</v>
      </c>
      <c r="C15" s="322"/>
      <c r="D15" s="322"/>
      <c r="E15" s="322"/>
      <c r="F15" s="323"/>
      <c r="G15" s="258" t="s">
        <v>42</v>
      </c>
      <c r="H15" s="258" t="s">
        <v>43</v>
      </c>
      <c r="I15" s="259" t="s">
        <v>44</v>
      </c>
      <c r="J15" s="4"/>
      <c r="K15" s="4"/>
      <c r="L15" s="4"/>
      <c r="M15" s="4"/>
      <c r="N15" s="4"/>
      <c r="O15" s="4"/>
      <c r="P15" s="4"/>
      <c r="Q15" s="4"/>
      <c r="R15" s="4"/>
      <c r="S15" s="4"/>
      <c r="T15" s="4"/>
      <c r="U15" s="4"/>
      <c r="V15" s="4"/>
      <c r="W15" s="4"/>
      <c r="X15" s="4"/>
    </row>
    <row r="16" spans="1:24" ht="12.75" customHeight="1" x14ac:dyDescent="0.2">
      <c r="A16" s="324" t="s">
        <v>29</v>
      </c>
      <c r="B16" s="320" t="str">
        <f>'PR-RAS'!B6</f>
        <v xml:space="preserve">PRIHODI POSLOVANJA (šifre 61+62+63+64+65+66+67+68) </v>
      </c>
      <c r="C16" s="316"/>
      <c r="D16" s="316"/>
      <c r="E16" s="316"/>
      <c r="F16" s="317"/>
      <c r="G16" s="34" t="str">
        <f>'PR-RAS'!C6</f>
        <v>6</v>
      </c>
      <c r="H16" s="170">
        <f>'PR-RAS'!D6</f>
        <v>3651227.86</v>
      </c>
      <c r="I16" s="170">
        <f>'PR-RAS'!E6</f>
        <v>4341646.34</v>
      </c>
      <c r="J16" s="4"/>
      <c r="K16" s="4"/>
      <c r="L16" s="4"/>
      <c r="M16" s="4"/>
      <c r="N16" s="4"/>
      <c r="O16" s="4"/>
      <c r="P16" s="4"/>
      <c r="Q16" s="4"/>
      <c r="R16" s="4"/>
      <c r="S16" s="4"/>
      <c r="T16" s="4"/>
      <c r="U16" s="4"/>
      <c r="V16" s="4"/>
      <c r="W16" s="4"/>
      <c r="X16" s="4"/>
    </row>
    <row r="17" spans="1:24" ht="12.75" customHeight="1" x14ac:dyDescent="0.2">
      <c r="A17" s="325"/>
      <c r="B17" s="309" t="str">
        <f>'PR-RAS'!B151</f>
        <v xml:space="preserve">RASHODI POSLOVANJA (šifre 31+32+34+35+36+37+38) </v>
      </c>
      <c r="C17" s="310"/>
      <c r="D17" s="310"/>
      <c r="E17" s="310"/>
      <c r="F17" s="311"/>
      <c r="G17" s="35" t="str">
        <f>'PR-RAS'!C151</f>
        <v>3</v>
      </c>
      <c r="H17" s="170">
        <f>'PR-RAS'!D151</f>
        <v>3566534.87</v>
      </c>
      <c r="I17" s="170">
        <f>'PR-RAS'!E151</f>
        <v>4054880.5100000002</v>
      </c>
      <c r="J17" s="4"/>
      <c r="K17" s="4"/>
      <c r="L17" s="4"/>
      <c r="M17" s="4"/>
      <c r="N17" s="4"/>
      <c r="O17" s="4"/>
      <c r="P17" s="4"/>
      <c r="Q17" s="4"/>
      <c r="R17" s="4"/>
      <c r="S17" s="4"/>
      <c r="T17" s="4"/>
      <c r="U17" s="4"/>
      <c r="V17" s="4"/>
      <c r="W17" s="4"/>
      <c r="X17" s="4"/>
    </row>
    <row r="18" spans="1:24" ht="12.75" customHeight="1" x14ac:dyDescent="0.2">
      <c r="A18" s="325"/>
      <c r="B18" s="309" t="str">
        <f>'PR-RAS'!B645</f>
        <v>Višak prihoda i primitaka raspoloživ u sljedećem razdoblju (šifre X005 + '9221-9222' - Y005 - '9222-9221')</v>
      </c>
      <c r="C18" s="310"/>
      <c r="D18" s="310"/>
      <c r="E18" s="310"/>
      <c r="F18" s="311"/>
      <c r="G18" s="35" t="str">
        <f>'PR-RAS'!C645</f>
        <v>X006</v>
      </c>
      <c r="H18" s="170">
        <f>'PR-RAS'!D645</f>
        <v>713007.07999999984</v>
      </c>
      <c r="I18" s="170">
        <f>'PR-RAS'!E645</f>
        <v>841365.43999999913</v>
      </c>
      <c r="J18" s="4"/>
      <c r="K18" s="4"/>
      <c r="L18" s="4"/>
      <c r="M18" s="4"/>
      <c r="N18" s="4"/>
      <c r="O18" s="4"/>
      <c r="P18" s="4"/>
      <c r="Q18" s="4"/>
      <c r="R18" s="4"/>
      <c r="S18" s="4"/>
      <c r="T18" s="4"/>
      <c r="U18" s="4"/>
      <c r="V18" s="4"/>
      <c r="W18" s="4"/>
      <c r="X18" s="4"/>
    </row>
    <row r="19" spans="1:24" ht="12.75" customHeight="1" x14ac:dyDescent="0.2">
      <c r="A19" s="326"/>
      <c r="B19" s="312" t="str">
        <f>'PR-RAS'!B646</f>
        <v>Manjak prihoda i primitaka za pokriće u sljedećem razdoblju (šifre Y005 + '9222-9221' - X005 - '9221-9222' )</v>
      </c>
      <c r="C19" s="313"/>
      <c r="D19" s="313"/>
      <c r="E19" s="313"/>
      <c r="F19" s="314"/>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4" t="s">
        <v>32</v>
      </c>
      <c r="B20" s="320" t="str">
        <f>BILANCA!B7</f>
        <v>Nefinancijska imovina (šifre 01+02+03+04+05+06)</v>
      </c>
      <c r="C20" s="316"/>
      <c r="D20" s="316"/>
      <c r="E20" s="316"/>
      <c r="F20" s="317"/>
      <c r="G20" s="157" t="str">
        <f>BILANCA!C7</f>
        <v>B002</v>
      </c>
      <c r="H20" s="172">
        <f>BILANCA!D7</f>
        <v>640678.05999999866</v>
      </c>
      <c r="I20" s="173">
        <f>BILANCA!E7</f>
        <v>637451.04000000074</v>
      </c>
      <c r="J20" s="4"/>
      <c r="K20" s="4"/>
      <c r="L20" s="4"/>
      <c r="M20" s="4"/>
      <c r="N20" s="4"/>
      <c r="O20" s="4"/>
      <c r="P20" s="4"/>
      <c r="Q20" s="4"/>
      <c r="R20" s="4"/>
      <c r="S20" s="4"/>
      <c r="T20" s="4"/>
      <c r="U20" s="4"/>
      <c r="V20" s="4"/>
      <c r="W20" s="4"/>
      <c r="X20" s="4"/>
    </row>
    <row r="21" spans="1:24" ht="12.75" customHeight="1" x14ac:dyDescent="0.2">
      <c r="A21" s="325"/>
      <c r="B21" s="309" t="str">
        <f>BILANCA!B68</f>
        <v>Financijska imovina (šifre 11+12+13+14+15+16+17+19)</v>
      </c>
      <c r="C21" s="310"/>
      <c r="D21" s="310"/>
      <c r="E21" s="310"/>
      <c r="F21" s="311"/>
      <c r="G21" s="158" t="str">
        <f>BILANCA!C68</f>
        <v>1</v>
      </c>
      <c r="H21" s="174">
        <f>BILANCA!D68</f>
        <v>1258965.71</v>
      </c>
      <c r="I21" s="175">
        <f>BILANCA!E68</f>
        <v>1418793.5399999998</v>
      </c>
      <c r="J21" s="4"/>
      <c r="K21" s="4"/>
      <c r="L21" s="4"/>
      <c r="M21" s="4"/>
      <c r="N21" s="4"/>
      <c r="O21" s="4"/>
      <c r="P21" s="4"/>
      <c r="Q21" s="4"/>
      <c r="R21" s="4"/>
      <c r="S21" s="4"/>
      <c r="T21" s="4"/>
      <c r="U21" s="4"/>
      <c r="V21" s="4"/>
      <c r="W21" s="4"/>
      <c r="X21" s="4"/>
    </row>
    <row r="22" spans="1:24" ht="12.75" customHeight="1" x14ac:dyDescent="0.2">
      <c r="A22" s="325"/>
      <c r="B22" s="309" t="str">
        <f>BILANCA!B176</f>
        <v xml:space="preserve">Obveze (šifre 23+24+25+26+29) </v>
      </c>
      <c r="C22" s="310"/>
      <c r="D22" s="310"/>
      <c r="E22" s="310"/>
      <c r="F22" s="311"/>
      <c r="G22" s="158" t="str">
        <f>BILANCA!C176</f>
        <v>2</v>
      </c>
      <c r="H22" s="174">
        <f>BILANCA!D176</f>
        <v>430119.94999999995</v>
      </c>
      <c r="I22" s="175">
        <f>BILANCA!E176</f>
        <v>453315.04</v>
      </c>
      <c r="J22" s="4"/>
      <c r="K22" s="4"/>
      <c r="L22" s="4"/>
      <c r="M22" s="4"/>
      <c r="N22" s="4"/>
      <c r="O22" s="4"/>
      <c r="P22" s="4"/>
      <c r="Q22" s="4"/>
      <c r="R22" s="4"/>
      <c r="S22" s="4"/>
      <c r="T22" s="4"/>
      <c r="U22" s="4"/>
      <c r="V22" s="4"/>
      <c r="W22" s="4"/>
      <c r="X22" s="4"/>
    </row>
    <row r="23" spans="1:24" ht="12.75" customHeight="1" x14ac:dyDescent="0.2">
      <c r="A23" s="326"/>
      <c r="B23" s="312" t="str">
        <f>BILANCA!B237</f>
        <v>Vlastiti izvori (šifre 91 + 922 - 93 + 96 do 98)</v>
      </c>
      <c r="C23" s="313"/>
      <c r="D23" s="313"/>
      <c r="E23" s="313"/>
      <c r="F23" s="314"/>
      <c r="G23" s="159" t="str">
        <f>BILANCA!C237</f>
        <v>9</v>
      </c>
      <c r="H23" s="176">
        <f>BILANCA!D237</f>
        <v>1469523.82</v>
      </c>
      <c r="I23" s="177">
        <f>BILANCA!E237</f>
        <v>1602929.54</v>
      </c>
      <c r="J23" s="4"/>
      <c r="K23" s="4"/>
      <c r="L23" s="4"/>
      <c r="M23" s="4"/>
      <c r="N23" s="4"/>
      <c r="O23" s="4"/>
      <c r="P23" s="4"/>
      <c r="Q23" s="4"/>
      <c r="R23" s="4"/>
      <c r="S23" s="4"/>
      <c r="T23" s="4"/>
      <c r="U23" s="4"/>
      <c r="V23" s="4"/>
      <c r="W23" s="4"/>
      <c r="X23" s="4"/>
    </row>
    <row r="24" spans="1:24" ht="12.75" customHeight="1" x14ac:dyDescent="0.2">
      <c r="A24" s="324" t="s">
        <v>45</v>
      </c>
      <c r="B24" s="320" t="str">
        <f>'RAS-funkcijski'!B5</f>
        <v>Opće javne usluge (šifre 011+012+013+014 do 018)</v>
      </c>
      <c r="C24" s="316"/>
      <c r="D24" s="316"/>
      <c r="E24" s="316"/>
      <c r="F24" s="317"/>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5"/>
      <c r="B25" s="309" t="str">
        <f>'RAS-funkcijski'!B35</f>
        <v>Ekonomski poslovi (šifre 041+042+043+044+045+046+047+048+049)</v>
      </c>
      <c r="C25" s="310"/>
      <c r="D25" s="310"/>
      <c r="E25" s="310"/>
      <c r="F25" s="311"/>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5"/>
      <c r="B26" s="309" t="str">
        <f>'RAS-funkcijski'!B88</f>
        <v>Rashodi vezani za stanovanje i kom. pogodnosti koji nisu drugdje svrstani</v>
      </c>
      <c r="C26" s="310"/>
      <c r="D26" s="310"/>
      <c r="E26" s="310"/>
      <c r="F26" s="311"/>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5"/>
      <c r="B27" s="309" t="str">
        <f>'RAS-funkcijski'!B114</f>
        <v>Obrazovanje (šifre 091+092+093+094+095+096+097+098)</v>
      </c>
      <c r="C27" s="310"/>
      <c r="D27" s="310"/>
      <c r="E27" s="310"/>
      <c r="F27" s="311"/>
      <c r="G27" s="158" t="str">
        <f>'RAS-funkcijski'!C114</f>
        <v>09</v>
      </c>
      <c r="H27" s="174">
        <f>'RAS-funkcijski'!D114</f>
        <v>3643327.12</v>
      </c>
      <c r="I27" s="175">
        <f>'RAS-funkcijski'!E114</f>
        <v>4193434.47</v>
      </c>
      <c r="J27" s="4"/>
      <c r="K27" s="4"/>
      <c r="L27" s="4"/>
      <c r="M27" s="4"/>
      <c r="N27" s="4"/>
      <c r="O27" s="4"/>
      <c r="P27" s="4"/>
      <c r="Q27" s="4"/>
      <c r="R27" s="4"/>
      <c r="S27" s="4"/>
      <c r="T27" s="4"/>
      <c r="U27" s="4"/>
      <c r="V27" s="4"/>
      <c r="W27" s="4"/>
      <c r="X27" s="4"/>
    </row>
    <row r="28" spans="1:24" ht="12.75" customHeight="1" x14ac:dyDescent="0.2">
      <c r="A28" s="326"/>
      <c r="B28" s="312" t="str">
        <f>'RAS-funkcijski'!B141</f>
        <v>Kontrolni zbroj (šifre 01+02+03+04+05+06+07+08+09+10)</v>
      </c>
      <c r="C28" s="313"/>
      <c r="D28" s="313"/>
      <c r="E28" s="313"/>
      <c r="F28" s="314"/>
      <c r="G28" s="159" t="str">
        <f>'RAS-funkcijski'!C141</f>
        <v>R1</v>
      </c>
      <c r="H28" s="178">
        <f>'RAS-funkcijski'!D141</f>
        <v>3643327.12</v>
      </c>
      <c r="I28" s="179">
        <f>'RAS-funkcijski'!E141</f>
        <v>4193434.47</v>
      </c>
      <c r="J28" s="4"/>
      <c r="K28" s="4"/>
      <c r="L28" s="4"/>
      <c r="M28" s="4"/>
      <c r="N28" s="4"/>
      <c r="O28" s="4"/>
      <c r="P28" s="4"/>
      <c r="Q28" s="4"/>
      <c r="R28" s="4"/>
      <c r="S28" s="4"/>
      <c r="T28" s="4"/>
      <c r="U28" s="4"/>
      <c r="V28" s="4"/>
      <c r="W28" s="4"/>
      <c r="X28" s="4"/>
    </row>
    <row r="29" spans="1:24" ht="12.75" customHeight="1" x14ac:dyDescent="0.2">
      <c r="A29" s="324" t="s">
        <v>36</v>
      </c>
      <c r="B29" s="315" t="str">
        <f>'P-VRIO'!B5</f>
        <v>Promjene u vrijednosti i obujmu imovine (šifre 91511+91512)</v>
      </c>
      <c r="C29" s="316"/>
      <c r="D29" s="316"/>
      <c r="E29" s="316"/>
      <c r="F29" s="317"/>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5"/>
      <c r="B30" s="318" t="str">
        <f>'P-VRIO'!B22</f>
        <v>Promjene u obujmu imovine (šifre P016+P023)</v>
      </c>
      <c r="C30" s="310"/>
      <c r="D30" s="310"/>
      <c r="E30" s="310"/>
      <c r="F30" s="311"/>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5"/>
      <c r="B31" s="318" t="str">
        <f>'P-VRIO'!B38</f>
        <v>Promjene u vrijednosti (revalorizacija) i obujmu obveza (šifre 91521+91522)</v>
      </c>
      <c r="C31" s="310"/>
      <c r="D31" s="310"/>
      <c r="E31" s="310"/>
      <c r="F31" s="311"/>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6"/>
      <c r="B32" s="319" t="str">
        <f>'P-VRIO'!B44</f>
        <v>Promjene u obujmu obveza (šifre P035 do P038)</v>
      </c>
      <c r="C32" s="313"/>
      <c r="D32" s="313"/>
      <c r="E32" s="313"/>
      <c r="F32" s="314"/>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4" t="s">
        <v>37</v>
      </c>
      <c r="B33" s="320" t="str">
        <f>OBVEZE!B5</f>
        <v>Stanje obveza 1. siječnja (=stanju obveza iz Izvještaja o obvezama na 31. prosinca prethodne godine)</v>
      </c>
      <c r="C33" s="316"/>
      <c r="D33" s="316"/>
      <c r="E33" s="316"/>
      <c r="F33" s="317"/>
      <c r="G33" s="157" t="str">
        <f>OBVEZE!C5</f>
        <v>V001</v>
      </c>
      <c r="H33" s="180" t="s">
        <v>46</v>
      </c>
      <c r="I33" s="181">
        <f>OBVEZE!D5</f>
        <v>316277.34000000003</v>
      </c>
      <c r="J33" s="4"/>
      <c r="K33" s="4"/>
      <c r="L33" s="4"/>
      <c r="M33" s="4"/>
      <c r="N33" s="4"/>
      <c r="O33" s="4"/>
      <c r="P33" s="4"/>
      <c r="Q33" s="4"/>
      <c r="R33" s="4"/>
      <c r="S33" s="4"/>
      <c r="T33" s="4"/>
      <c r="U33" s="4"/>
      <c r="V33" s="4"/>
      <c r="W33" s="4"/>
      <c r="X33" s="4"/>
    </row>
    <row r="34" spans="1:24" ht="12.75" customHeight="1" x14ac:dyDescent="0.2">
      <c r="A34" s="325"/>
      <c r="B34" s="309" t="str">
        <f>OBVEZE!B42</f>
        <v>Stanje obveza na kraju izvještajnog razdoblja (šifre V001+V002-V004) i (šifre V007+V009)</v>
      </c>
      <c r="C34" s="310"/>
      <c r="D34" s="310"/>
      <c r="E34" s="310"/>
      <c r="F34" s="311"/>
      <c r="G34" s="158" t="str">
        <f>OBVEZE!C42</f>
        <v>V006</v>
      </c>
      <c r="H34" s="174" t="s">
        <v>46</v>
      </c>
      <c r="I34" s="175">
        <f>OBVEZE!D42</f>
        <v>326652.55000000075</v>
      </c>
      <c r="J34" s="4"/>
      <c r="K34" s="4"/>
      <c r="L34" s="4"/>
      <c r="M34" s="4"/>
      <c r="N34" s="4"/>
      <c r="O34" s="4"/>
      <c r="P34" s="4"/>
      <c r="Q34" s="4"/>
      <c r="R34" s="4"/>
      <c r="S34" s="4"/>
      <c r="T34" s="4"/>
      <c r="U34" s="4"/>
      <c r="V34" s="4"/>
      <c r="W34" s="4"/>
      <c r="X34" s="4"/>
    </row>
    <row r="35" spans="1:24" ht="12.75" customHeight="1" x14ac:dyDescent="0.2">
      <c r="A35" s="325"/>
      <c r="B35" s="309" t="str">
        <f>OBVEZE!B43</f>
        <v>Stanje dospjelih obveza na kraju izvještajnog razdoblja (šifre V008+D23+D24 + 'D dio 25,26')</v>
      </c>
      <c r="C35" s="310"/>
      <c r="D35" s="310"/>
      <c r="E35" s="310"/>
      <c r="F35" s="311"/>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6"/>
      <c r="B36" s="312" t="str">
        <f>OBVEZE!B101</f>
        <v>Stanje nedospjelih obveza na kraju izvještajnog razdoblja (šifre V010 + ND23 + ND24 + 'ND dio 25,26')</v>
      </c>
      <c r="C36" s="313"/>
      <c r="D36" s="313"/>
      <c r="E36" s="313"/>
      <c r="F36" s="314"/>
      <c r="G36" s="159" t="str">
        <f>OBVEZE!C101</f>
        <v>V009</v>
      </c>
      <c r="H36" s="178" t="s">
        <v>46</v>
      </c>
      <c r="I36" s="179">
        <f>OBVEZE!D101</f>
        <v>326652.55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08" t="s">
        <v>47</v>
      </c>
      <c r="I39" s="308"/>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5"/>
      <c r="I40" s="254"/>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7" zoomScaleNormal="100" workbookViewId="0">
      <selection activeCell="E991" sqref="E99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7" t="s">
        <v>48</v>
      </c>
      <c r="B1" s="299" t="s">
        <v>49</v>
      </c>
      <c r="C1" s="297" t="s">
        <v>34</v>
      </c>
      <c r="D1" s="300" t="s">
        <v>35</v>
      </c>
      <c r="E1" s="298" t="s">
        <v>50</v>
      </c>
      <c r="F1" s="301" t="s">
        <v>39</v>
      </c>
    </row>
    <row r="2" spans="1:25" s="222" customFormat="1" ht="50.1" customHeight="1" x14ac:dyDescent="0.2">
      <c r="A2" s="346" t="s">
        <v>51</v>
      </c>
      <c r="B2" s="347"/>
      <c r="C2" s="347"/>
      <c r="D2" s="347"/>
      <c r="E2" s="347"/>
      <c r="F2" s="347"/>
    </row>
    <row r="3" spans="1:25" s="222" customFormat="1" ht="48" x14ac:dyDescent="0.2">
      <c r="A3" s="293" t="s">
        <v>52</v>
      </c>
      <c r="B3" s="294" t="s">
        <v>41</v>
      </c>
      <c r="C3" s="276" t="s">
        <v>42</v>
      </c>
      <c r="D3" s="294" t="s">
        <v>53</v>
      </c>
      <c r="E3" s="294" t="s">
        <v>54</v>
      </c>
      <c r="F3" s="277"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8" t="s">
        <v>57</v>
      </c>
      <c r="B5" s="349"/>
      <c r="C5" s="214"/>
      <c r="D5" s="72"/>
      <c r="E5" s="72"/>
      <c r="F5" s="59"/>
    </row>
    <row r="6" spans="1:25" ht="12.75" customHeight="1" x14ac:dyDescent="0.2">
      <c r="A6" s="53">
        <v>6</v>
      </c>
      <c r="B6" s="85" t="s">
        <v>58</v>
      </c>
      <c r="C6" s="50" t="s">
        <v>59</v>
      </c>
      <c r="D6" s="51">
        <f>D7+D44+D50+D82+D106+D124+D133+D139</f>
        <v>3651227.86</v>
      </c>
      <c r="E6" s="51">
        <f>E7+E44+E50+E82+E106+E124+E133+E139</f>
        <v>4341646.34</v>
      </c>
      <c r="F6" s="52">
        <f t="shared" ref="F6:F131" si="0">IF(D6&lt;&gt;0,IF(E6/D6&gt;=100,"&gt;&gt;100",E6/D6*100),"-")</f>
        <v>118.90921373502007</v>
      </c>
    </row>
    <row r="7" spans="1:25" ht="12.75" customHeight="1" x14ac:dyDescent="0.2">
      <c r="A7" s="53">
        <v>61</v>
      </c>
      <c r="B7" s="292"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364688.75</v>
      </c>
      <c r="E50" s="51">
        <f>E51+E54+E59+E62+E65+E68+E71+E74+E77</f>
        <v>551819.21</v>
      </c>
      <c r="F50" s="52">
        <f t="shared" si="0"/>
        <v>151.31237527891935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34453.269999999997</v>
      </c>
      <c r="E54" s="51">
        <f t="shared" si="11"/>
        <v>78720.06</v>
      </c>
      <c r="F54" s="52">
        <f t="shared" si="0"/>
        <v>228.48356629138542</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34453.269999999997</v>
      </c>
      <c r="E57" s="242">
        <v>78720.06</v>
      </c>
      <c r="F57" s="52">
        <f t="shared" si="0"/>
        <v>228.48356629138542</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340</v>
      </c>
      <c r="E68" s="51">
        <f t="shared" si="15"/>
        <v>560</v>
      </c>
      <c r="F68" s="52">
        <f t="shared" si="0"/>
        <v>164.70588235294116</v>
      </c>
    </row>
    <row r="69" spans="1:6" ht="12.75" customHeight="1" x14ac:dyDescent="0.2">
      <c r="A69" s="53" t="s">
        <v>184</v>
      </c>
      <c r="B69" s="85" t="s">
        <v>185</v>
      </c>
      <c r="C69" s="50" t="s">
        <v>184</v>
      </c>
      <c r="D69" s="242">
        <v>340</v>
      </c>
      <c r="E69" s="242">
        <v>560</v>
      </c>
      <c r="F69" s="52">
        <f t="shared" si="0"/>
        <v>164.70588235294116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329895.48</v>
      </c>
      <c r="E77" s="51">
        <f t="shared" si="18"/>
        <v>472539.15</v>
      </c>
      <c r="F77" s="52">
        <f t="shared" si="0"/>
        <v>143.23904953168804</v>
      </c>
    </row>
    <row r="78" spans="1:6" ht="12.75" customHeight="1" x14ac:dyDescent="0.2">
      <c r="A78" s="53">
        <v>6391</v>
      </c>
      <c r="B78" s="85" t="s">
        <v>202</v>
      </c>
      <c r="C78" s="50" t="s">
        <v>203</v>
      </c>
      <c r="D78" s="242">
        <v>279796.46999999997</v>
      </c>
      <c r="E78" s="242">
        <v>422758.78</v>
      </c>
      <c r="F78" s="52">
        <f t="shared" si="0"/>
        <v>151.09510852656578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50099.01</v>
      </c>
      <c r="E80" s="242">
        <v>49780.37</v>
      </c>
      <c r="F80" s="52">
        <f t="shared" si="0"/>
        <v>99.363979447897279</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165.48999999999998</v>
      </c>
      <c r="E82" s="51">
        <f t="shared" si="19"/>
        <v>15.5</v>
      </c>
      <c r="F82" s="52">
        <f t="shared" si="0"/>
        <v>9.3661248413801452</v>
      </c>
    </row>
    <row r="83" spans="1:6" ht="12.75" customHeight="1" x14ac:dyDescent="0.2">
      <c r="A83" s="53">
        <v>641</v>
      </c>
      <c r="B83" s="85" t="s">
        <v>212</v>
      </c>
      <c r="C83" s="50" t="s">
        <v>213</v>
      </c>
      <c r="D83" s="51">
        <f t="shared" ref="D83:E83" si="20">SUM(D84:D90)</f>
        <v>165.48999999999998</v>
      </c>
      <c r="E83" s="51">
        <f t="shared" si="20"/>
        <v>15.5</v>
      </c>
      <c r="F83" s="52">
        <f t="shared" si="0"/>
        <v>9.3661248413801452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7.67</v>
      </c>
      <c r="E85" s="242">
        <v>8.43</v>
      </c>
      <c r="F85" s="52">
        <f t="shared" si="0"/>
        <v>109.90873533246415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157.82</v>
      </c>
      <c r="E87" s="242">
        <v>7.07</v>
      </c>
      <c r="F87" s="52">
        <f t="shared" si="0"/>
        <v>4.4797870992269679</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378498.23</v>
      </c>
      <c r="E106" s="51">
        <f t="shared" si="23"/>
        <v>376111.13</v>
      </c>
      <c r="F106" s="52">
        <f t="shared" si="0"/>
        <v>99.369323338711524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378498.23</v>
      </c>
      <c r="E112" s="51">
        <f t="shared" si="25"/>
        <v>376111.13</v>
      </c>
      <c r="F112" s="52">
        <f t="shared" si="0"/>
        <v>99.369323338711524</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378498.23</v>
      </c>
      <c r="E117" s="242">
        <v>376111.13</v>
      </c>
      <c r="F117" s="52">
        <f t="shared" si="0"/>
        <v>99.369323338711524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229231.82</v>
      </c>
      <c r="E124" s="51">
        <f t="shared" si="27"/>
        <v>156942.15999999997</v>
      </c>
      <c r="F124" s="52">
        <f t="shared" si="0"/>
        <v>68.464386837743547</v>
      </c>
    </row>
    <row r="125" spans="1:6" ht="12.75" customHeight="1" x14ac:dyDescent="0.2">
      <c r="A125" s="53">
        <v>661</v>
      </c>
      <c r="B125" s="86" t="s">
        <v>296</v>
      </c>
      <c r="C125" s="50" t="s">
        <v>297</v>
      </c>
      <c r="D125" s="51">
        <f t="shared" ref="D125:E125" si="28">SUM(D126:D127)</f>
        <v>173908.62</v>
      </c>
      <c r="E125" s="51">
        <f t="shared" si="28"/>
        <v>135830.29999999999</v>
      </c>
      <c r="F125" s="52">
        <f t="shared" si="0"/>
        <v>78.104409085645088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173908.62</v>
      </c>
      <c r="E127" s="242">
        <v>135830.29999999999</v>
      </c>
      <c r="F127" s="52">
        <f t="shared" si="0"/>
        <v>78.104409085645088</v>
      </c>
    </row>
    <row r="128" spans="1:6" ht="24" x14ac:dyDescent="0.2">
      <c r="A128" s="53">
        <v>663</v>
      </c>
      <c r="B128" s="231" t="s">
        <v>302</v>
      </c>
      <c r="C128" s="50" t="s">
        <v>303</v>
      </c>
      <c r="D128" s="51">
        <f t="shared" ref="D128:E128" si="29">SUM(D129:D132)</f>
        <v>55323.199999999997</v>
      </c>
      <c r="E128" s="51">
        <f t="shared" si="29"/>
        <v>21111.86</v>
      </c>
      <c r="F128" s="52">
        <f t="shared" si="0"/>
        <v>38.160952367180499</v>
      </c>
    </row>
    <row r="129" spans="1:6" ht="12.75" customHeight="1" x14ac:dyDescent="0.2">
      <c r="A129" s="53">
        <v>6631</v>
      </c>
      <c r="B129" s="86" t="s">
        <v>304</v>
      </c>
      <c r="C129" s="50" t="s">
        <v>305</v>
      </c>
      <c r="D129" s="242">
        <v>55323.199999999997</v>
      </c>
      <c r="E129" s="242">
        <v>21111.86</v>
      </c>
      <c r="F129" s="52">
        <f t="shared" si="0"/>
        <v>38.160952367180499</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2678643.5699999998</v>
      </c>
      <c r="E133" s="51">
        <f t="shared" si="30"/>
        <v>3256758.34</v>
      </c>
      <c r="F133" s="52">
        <f t="shared" ref="F133:F223" si="31">IF(D133&lt;&gt;0,IF(E133/D133&gt;=100,"&gt;&gt;100",E133/D133*100),"-")</f>
        <v>121.58237013967484</v>
      </c>
    </row>
    <row r="134" spans="1:6" ht="24" x14ac:dyDescent="0.2">
      <c r="A134" s="53">
        <v>671</v>
      </c>
      <c r="B134" s="232" t="s">
        <v>314</v>
      </c>
      <c r="C134" s="50" t="s">
        <v>315</v>
      </c>
      <c r="D134" s="51">
        <f t="shared" ref="D134:E134" si="32">SUM(D135:D137)</f>
        <v>2678643.5699999998</v>
      </c>
      <c r="E134" s="51">
        <f t="shared" si="32"/>
        <v>3256758.34</v>
      </c>
      <c r="F134" s="52">
        <f t="shared" si="31"/>
        <v>121.58237013967484</v>
      </c>
    </row>
    <row r="135" spans="1:6" ht="12.75" customHeight="1" x14ac:dyDescent="0.2">
      <c r="A135" s="53">
        <v>6711</v>
      </c>
      <c r="B135" s="85" t="s">
        <v>316</v>
      </c>
      <c r="C135" s="50" t="s">
        <v>317</v>
      </c>
      <c r="D135" s="242">
        <v>2678643.5699999998</v>
      </c>
      <c r="E135" s="242">
        <v>3256758.34</v>
      </c>
      <c r="F135" s="52">
        <f t="shared" si="31"/>
        <v>121.58237013967484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3566534.87</v>
      </c>
      <c r="E151" s="51">
        <f t="shared" si="35"/>
        <v>4054880.5100000002</v>
      </c>
      <c r="F151" s="52">
        <f t="shared" si="31"/>
        <v>113.69243979941797</v>
      </c>
    </row>
    <row r="152" spans="1:6" ht="12.75" customHeight="1" x14ac:dyDescent="0.2">
      <c r="A152" s="53">
        <v>31</v>
      </c>
      <c r="B152" s="85" t="s">
        <v>349</v>
      </c>
      <c r="C152" s="50" t="s">
        <v>350</v>
      </c>
      <c r="D152" s="51">
        <f t="shared" ref="D152:E152" si="36">D153+D158+D159</f>
        <v>2785283.27</v>
      </c>
      <c r="E152" s="51">
        <f t="shared" si="36"/>
        <v>3227044.08</v>
      </c>
      <c r="F152" s="52">
        <f t="shared" si="31"/>
        <v>115.86053435778545</v>
      </c>
    </row>
    <row r="153" spans="1:6" ht="12.75" customHeight="1" x14ac:dyDescent="0.2">
      <c r="A153" s="53">
        <v>311</v>
      </c>
      <c r="B153" s="85" t="s">
        <v>351</v>
      </c>
      <c r="C153" s="50" t="s">
        <v>352</v>
      </c>
      <c r="D153" s="51">
        <f t="shared" ref="D153:E153" si="37">SUM(D154:D157)</f>
        <v>2307496.21</v>
      </c>
      <c r="E153" s="51">
        <f t="shared" si="37"/>
        <v>2672893.58</v>
      </c>
      <c r="F153" s="52">
        <f t="shared" si="31"/>
        <v>115.835231642699</v>
      </c>
    </row>
    <row r="154" spans="1:6" ht="12.75" customHeight="1" x14ac:dyDescent="0.2">
      <c r="A154" s="53">
        <v>3111</v>
      </c>
      <c r="B154" s="85" t="s">
        <v>353</v>
      </c>
      <c r="C154" s="50" t="s">
        <v>354</v>
      </c>
      <c r="D154" s="242">
        <v>2307496.21</v>
      </c>
      <c r="E154" s="242">
        <v>2672893.58</v>
      </c>
      <c r="F154" s="52">
        <f t="shared" si="31"/>
        <v>115.835231642699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103671.79</v>
      </c>
      <c r="E158" s="242">
        <v>113072.11</v>
      </c>
      <c r="F158" s="52">
        <f t="shared" si="31"/>
        <v>109.06738467619786</v>
      </c>
    </row>
    <row r="159" spans="1:6" ht="12.75" customHeight="1" x14ac:dyDescent="0.2">
      <c r="A159" s="53">
        <v>313</v>
      </c>
      <c r="B159" s="85" t="s">
        <v>363</v>
      </c>
      <c r="C159" s="50" t="s">
        <v>364</v>
      </c>
      <c r="D159" s="51">
        <f t="shared" ref="D159:E159" si="38">SUM(D160:D162)</f>
        <v>374115.26999999996</v>
      </c>
      <c r="E159" s="51">
        <f t="shared" si="38"/>
        <v>441078.39</v>
      </c>
      <c r="F159" s="52">
        <f t="shared" si="31"/>
        <v>117.89906089639166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373848.41</v>
      </c>
      <c r="E161" s="242">
        <v>440954.02</v>
      </c>
      <c r="F161" s="52">
        <f t="shared" si="31"/>
        <v>117.9499519604751</v>
      </c>
    </row>
    <row r="162" spans="1:6" ht="12.75" customHeight="1" x14ac:dyDescent="0.2">
      <c r="A162" s="53">
        <v>3133</v>
      </c>
      <c r="B162" s="85" t="s">
        <v>368</v>
      </c>
      <c r="C162" s="50" t="s">
        <v>369</v>
      </c>
      <c r="D162" s="242">
        <v>266.86</v>
      </c>
      <c r="E162" s="242">
        <v>124.37</v>
      </c>
      <c r="F162" s="52">
        <f t="shared" si="31"/>
        <v>46.604961402982838</v>
      </c>
    </row>
    <row r="163" spans="1:6" ht="12.75" customHeight="1" x14ac:dyDescent="0.2">
      <c r="A163" s="53">
        <v>32</v>
      </c>
      <c r="B163" s="85" t="s">
        <v>370</v>
      </c>
      <c r="C163" s="50" t="s">
        <v>371</v>
      </c>
      <c r="D163" s="51">
        <f t="shared" ref="D163:E163" si="39">D164+D169+D177+D187+D188</f>
        <v>751921.75000000012</v>
      </c>
      <c r="E163" s="51">
        <f t="shared" si="39"/>
        <v>782620.14999999991</v>
      </c>
      <c r="F163" s="52">
        <f t="shared" si="31"/>
        <v>104.08265886709617</v>
      </c>
    </row>
    <row r="164" spans="1:6" ht="12.75" customHeight="1" x14ac:dyDescent="0.2">
      <c r="A164" s="53">
        <v>321</v>
      </c>
      <c r="B164" s="85" t="s">
        <v>372</v>
      </c>
      <c r="C164" s="50" t="s">
        <v>373</v>
      </c>
      <c r="D164" s="51">
        <f t="shared" ref="D164:E164" si="40">SUM(D165:D168)</f>
        <v>146086.21</v>
      </c>
      <c r="E164" s="51">
        <f t="shared" si="40"/>
        <v>162937.87999999998</v>
      </c>
      <c r="F164" s="52">
        <f t="shared" si="31"/>
        <v>111.53542829264993</v>
      </c>
    </row>
    <row r="165" spans="1:6" ht="12.75" customHeight="1" x14ac:dyDescent="0.2">
      <c r="A165" s="53">
        <v>3211</v>
      </c>
      <c r="B165" s="85" t="s">
        <v>374</v>
      </c>
      <c r="C165" s="50" t="s">
        <v>375</v>
      </c>
      <c r="D165" s="242">
        <v>74038.78</v>
      </c>
      <c r="E165" s="242">
        <v>98425.34</v>
      </c>
      <c r="F165" s="52">
        <f t="shared" si="31"/>
        <v>132.93754975433146</v>
      </c>
    </row>
    <row r="166" spans="1:6" ht="12.75" customHeight="1" x14ac:dyDescent="0.2">
      <c r="A166" s="53">
        <v>3212</v>
      </c>
      <c r="B166" s="85" t="s">
        <v>376</v>
      </c>
      <c r="C166" s="50" t="s">
        <v>377</v>
      </c>
      <c r="D166" s="242">
        <v>41456.53</v>
      </c>
      <c r="E166" s="242">
        <v>37120.97</v>
      </c>
      <c r="F166" s="52">
        <f t="shared" si="31"/>
        <v>89.541912938685414</v>
      </c>
    </row>
    <row r="167" spans="1:6" ht="12.75" customHeight="1" x14ac:dyDescent="0.2">
      <c r="A167" s="53">
        <v>3213</v>
      </c>
      <c r="B167" s="85" t="s">
        <v>378</v>
      </c>
      <c r="C167" s="50" t="s">
        <v>379</v>
      </c>
      <c r="D167" s="242">
        <v>29951.62</v>
      </c>
      <c r="E167" s="242">
        <v>26908.27</v>
      </c>
      <c r="F167" s="52">
        <f t="shared" si="31"/>
        <v>89.839113877646696</v>
      </c>
    </row>
    <row r="168" spans="1:6" ht="12.75" customHeight="1" x14ac:dyDescent="0.2">
      <c r="A168" s="53">
        <v>3214</v>
      </c>
      <c r="B168" s="85" t="s">
        <v>380</v>
      </c>
      <c r="C168" s="50" t="s">
        <v>381</v>
      </c>
      <c r="D168" s="242">
        <v>639.28</v>
      </c>
      <c r="E168" s="242">
        <v>483.3</v>
      </c>
      <c r="F168" s="52">
        <f t="shared" si="31"/>
        <v>75.60067576023026</v>
      </c>
    </row>
    <row r="169" spans="1:6" ht="12.75" customHeight="1" x14ac:dyDescent="0.2">
      <c r="A169" s="53">
        <v>322</v>
      </c>
      <c r="B169" s="85" t="s">
        <v>382</v>
      </c>
      <c r="C169" s="50" t="s">
        <v>383</v>
      </c>
      <c r="D169" s="51">
        <f t="shared" ref="D169:E169" si="41">SUM(D170:D176)</f>
        <v>166550.84000000003</v>
      </c>
      <c r="E169" s="51">
        <f t="shared" si="41"/>
        <v>165918.94999999998</v>
      </c>
      <c r="F169" s="52">
        <f t="shared" si="31"/>
        <v>99.620602333797876</v>
      </c>
    </row>
    <row r="170" spans="1:6" ht="12.75" customHeight="1" x14ac:dyDescent="0.2">
      <c r="A170" s="53">
        <v>3221</v>
      </c>
      <c r="B170" s="85" t="s">
        <v>384</v>
      </c>
      <c r="C170" s="50" t="s">
        <v>385</v>
      </c>
      <c r="D170" s="242">
        <v>35581</v>
      </c>
      <c r="E170" s="242">
        <v>29410.09</v>
      </c>
      <c r="F170" s="52">
        <f t="shared" si="31"/>
        <v>82.656726904808735</v>
      </c>
    </row>
    <row r="171" spans="1:6" ht="12.75" customHeight="1" x14ac:dyDescent="0.2">
      <c r="A171" s="53">
        <v>3222</v>
      </c>
      <c r="B171" s="85" t="s">
        <v>386</v>
      </c>
      <c r="C171" s="50" t="s">
        <v>387</v>
      </c>
      <c r="D171" s="242">
        <v>6225.11</v>
      </c>
      <c r="E171" s="242">
        <v>3197.65</v>
      </c>
      <c r="F171" s="52">
        <f t="shared" si="31"/>
        <v>51.366963796623679</v>
      </c>
    </row>
    <row r="172" spans="1:6" ht="12.75" customHeight="1" x14ac:dyDescent="0.2">
      <c r="A172" s="53">
        <v>3223</v>
      </c>
      <c r="B172" s="85" t="s">
        <v>388</v>
      </c>
      <c r="C172" s="50" t="s">
        <v>389</v>
      </c>
      <c r="D172" s="242">
        <v>115924.78</v>
      </c>
      <c r="E172" s="242">
        <v>112915.87</v>
      </c>
      <c r="F172" s="52">
        <f t="shared" si="31"/>
        <v>97.404428975409743</v>
      </c>
    </row>
    <row r="173" spans="1:6" ht="12.75" customHeight="1" x14ac:dyDescent="0.2">
      <c r="A173" s="53">
        <v>3224</v>
      </c>
      <c r="B173" s="85" t="s">
        <v>390</v>
      </c>
      <c r="C173" s="50" t="s">
        <v>391</v>
      </c>
      <c r="D173" s="242">
        <v>4710.2299999999996</v>
      </c>
      <c r="E173" s="242">
        <v>11866.23</v>
      </c>
      <c r="F173" s="52">
        <f t="shared" si="31"/>
        <v>251.92464062264474</v>
      </c>
    </row>
    <row r="174" spans="1:6" ht="12.75" customHeight="1" x14ac:dyDescent="0.2">
      <c r="A174" s="53">
        <v>3225</v>
      </c>
      <c r="B174" s="85" t="s">
        <v>392</v>
      </c>
      <c r="C174" s="50" t="s">
        <v>393</v>
      </c>
      <c r="D174" s="242">
        <v>3035.88</v>
      </c>
      <c r="E174" s="242">
        <v>6001.08</v>
      </c>
      <c r="F174" s="52">
        <f t="shared" si="31"/>
        <v>197.67184473694613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1073.8399999999999</v>
      </c>
      <c r="E176" s="242">
        <v>2528.0300000000002</v>
      </c>
      <c r="F176" s="52">
        <f t="shared" si="31"/>
        <v>235.41961558518963</v>
      </c>
    </row>
    <row r="177" spans="1:6" ht="12.75" customHeight="1" x14ac:dyDescent="0.2">
      <c r="A177" s="53">
        <v>323</v>
      </c>
      <c r="B177" s="85" t="s">
        <v>398</v>
      </c>
      <c r="C177" s="50" t="s">
        <v>399</v>
      </c>
      <c r="D177" s="51">
        <f t="shared" ref="D177:E177" si="42">SUM(D178:D186)</f>
        <v>340910.07</v>
      </c>
      <c r="E177" s="51">
        <f t="shared" si="42"/>
        <v>378450.92999999993</v>
      </c>
      <c r="F177" s="52">
        <f t="shared" si="31"/>
        <v>111.01195397366817</v>
      </c>
    </row>
    <row r="178" spans="1:6" ht="12.75" customHeight="1" x14ac:dyDescent="0.2">
      <c r="A178" s="53">
        <v>3231</v>
      </c>
      <c r="B178" s="85" t="s">
        <v>400</v>
      </c>
      <c r="C178" s="50" t="s">
        <v>401</v>
      </c>
      <c r="D178" s="242">
        <v>25268.83</v>
      </c>
      <c r="E178" s="242">
        <v>16753.560000000001</v>
      </c>
      <c r="F178" s="52">
        <f t="shared" si="31"/>
        <v>66.301288979347277</v>
      </c>
    </row>
    <row r="179" spans="1:6" ht="12.75" customHeight="1" x14ac:dyDescent="0.2">
      <c r="A179" s="53">
        <v>3232</v>
      </c>
      <c r="B179" s="85" t="s">
        <v>402</v>
      </c>
      <c r="C179" s="50" t="s">
        <v>403</v>
      </c>
      <c r="D179" s="242">
        <v>73320.22</v>
      </c>
      <c r="E179" s="242">
        <v>102570.45</v>
      </c>
      <c r="F179" s="52">
        <f t="shared" si="31"/>
        <v>139.89381101147814</v>
      </c>
    </row>
    <row r="180" spans="1:6" ht="12.75" customHeight="1" x14ac:dyDescent="0.2">
      <c r="A180" s="53">
        <v>3233</v>
      </c>
      <c r="B180" s="85" t="s">
        <v>404</v>
      </c>
      <c r="C180" s="50" t="s">
        <v>405</v>
      </c>
      <c r="D180" s="242">
        <v>30074.05</v>
      </c>
      <c r="E180" s="242">
        <v>24296.12</v>
      </c>
      <c r="F180" s="52">
        <f t="shared" si="31"/>
        <v>80.787655802926437</v>
      </c>
    </row>
    <row r="181" spans="1:6" ht="12.75" customHeight="1" x14ac:dyDescent="0.2">
      <c r="A181" s="53">
        <v>3234</v>
      </c>
      <c r="B181" s="85" t="s">
        <v>406</v>
      </c>
      <c r="C181" s="50" t="s">
        <v>407</v>
      </c>
      <c r="D181" s="242">
        <v>20070.64</v>
      </c>
      <c r="E181" s="242">
        <v>21968.63</v>
      </c>
      <c r="F181" s="52">
        <f t="shared" si="31"/>
        <v>109.45654946728156</v>
      </c>
    </row>
    <row r="182" spans="1:6" ht="12.75" customHeight="1" x14ac:dyDescent="0.2">
      <c r="A182" s="53">
        <v>3235</v>
      </c>
      <c r="B182" s="85" t="s">
        <v>408</v>
      </c>
      <c r="C182" s="50" t="s">
        <v>409</v>
      </c>
      <c r="D182" s="242">
        <v>18596.89</v>
      </c>
      <c r="E182" s="242">
        <v>16728.169999999998</v>
      </c>
      <c r="F182" s="52">
        <f t="shared" si="31"/>
        <v>89.951438116803388</v>
      </c>
    </row>
    <row r="183" spans="1:6" ht="12.75" customHeight="1" x14ac:dyDescent="0.2">
      <c r="A183" s="53">
        <v>3236</v>
      </c>
      <c r="B183" s="85" t="s">
        <v>410</v>
      </c>
      <c r="C183" s="50" t="s">
        <v>411</v>
      </c>
      <c r="D183" s="242">
        <v>4459.5600000000004</v>
      </c>
      <c r="E183" s="242">
        <v>3882.5</v>
      </c>
      <c r="F183" s="52">
        <f t="shared" si="31"/>
        <v>87.060158401277249</v>
      </c>
    </row>
    <row r="184" spans="1:6" ht="12.75" customHeight="1" x14ac:dyDescent="0.2">
      <c r="A184" s="53">
        <v>3237</v>
      </c>
      <c r="B184" s="85" t="s">
        <v>412</v>
      </c>
      <c r="C184" s="50" t="s">
        <v>413</v>
      </c>
      <c r="D184" s="242">
        <v>103999.77</v>
      </c>
      <c r="E184" s="242">
        <v>124516.53</v>
      </c>
      <c r="F184" s="52">
        <f t="shared" si="31"/>
        <v>119.72769747471557</v>
      </c>
    </row>
    <row r="185" spans="1:6" ht="12.75" customHeight="1" x14ac:dyDescent="0.2">
      <c r="A185" s="53">
        <v>3238</v>
      </c>
      <c r="B185" s="85" t="s">
        <v>414</v>
      </c>
      <c r="C185" s="50" t="s">
        <v>415</v>
      </c>
      <c r="D185" s="242">
        <v>7186.24</v>
      </c>
      <c r="E185" s="242">
        <v>6626.24</v>
      </c>
      <c r="F185" s="52">
        <f t="shared" si="31"/>
        <v>92.20732956316516</v>
      </c>
    </row>
    <row r="186" spans="1:6" ht="12.75" customHeight="1" x14ac:dyDescent="0.2">
      <c r="A186" s="53">
        <v>3239</v>
      </c>
      <c r="B186" s="85" t="s">
        <v>416</v>
      </c>
      <c r="C186" s="50" t="s">
        <v>417</v>
      </c>
      <c r="D186" s="242">
        <v>57933.87</v>
      </c>
      <c r="E186" s="242">
        <v>61108.73</v>
      </c>
      <c r="F186" s="52">
        <f t="shared" si="31"/>
        <v>105.48014486171905</v>
      </c>
    </row>
    <row r="187" spans="1:6" ht="12.75" customHeight="1" x14ac:dyDescent="0.2">
      <c r="A187" s="53">
        <v>324</v>
      </c>
      <c r="B187" s="85" t="s">
        <v>418</v>
      </c>
      <c r="C187" s="50" t="s">
        <v>419</v>
      </c>
      <c r="D187" s="242">
        <v>10987.04</v>
      </c>
      <c r="E187" s="242">
        <v>6030.33</v>
      </c>
      <c r="F187" s="52">
        <f t="shared" si="31"/>
        <v>54.885847325576307</v>
      </c>
    </row>
    <row r="188" spans="1:6" ht="12.75" customHeight="1" x14ac:dyDescent="0.2">
      <c r="A188" s="53">
        <v>329</v>
      </c>
      <c r="B188" s="85" t="s">
        <v>420</v>
      </c>
      <c r="C188" s="50" t="s">
        <v>421</v>
      </c>
      <c r="D188" s="51">
        <f t="shared" ref="D188:E188" si="43">SUM(D189:D195)</f>
        <v>87387.59</v>
      </c>
      <c r="E188" s="51">
        <f t="shared" si="43"/>
        <v>69282.06</v>
      </c>
      <c r="F188" s="52">
        <f t="shared" si="31"/>
        <v>79.281348759017163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15452.4</v>
      </c>
      <c r="E190" s="242">
        <v>18122.18</v>
      </c>
      <c r="F190" s="52">
        <f t="shared" si="31"/>
        <v>117.27744557479744</v>
      </c>
    </row>
    <row r="191" spans="1:6" ht="12.75" customHeight="1" x14ac:dyDescent="0.2">
      <c r="A191" s="53">
        <v>3293</v>
      </c>
      <c r="B191" s="85" t="s">
        <v>426</v>
      </c>
      <c r="C191" s="50" t="s">
        <v>427</v>
      </c>
      <c r="D191" s="242">
        <v>9814.86</v>
      </c>
      <c r="E191" s="242">
        <v>9415.89</v>
      </c>
      <c r="F191" s="52">
        <f t="shared" si="31"/>
        <v>95.935041355658655</v>
      </c>
    </row>
    <row r="192" spans="1:6" ht="12.75" customHeight="1" x14ac:dyDescent="0.2">
      <c r="A192" s="53">
        <v>3294</v>
      </c>
      <c r="B192" s="85" t="s">
        <v>428</v>
      </c>
      <c r="C192" s="50" t="s">
        <v>429</v>
      </c>
      <c r="D192" s="242">
        <v>7489.17</v>
      </c>
      <c r="E192" s="242">
        <v>8703.4</v>
      </c>
      <c r="F192" s="52">
        <f t="shared" si="31"/>
        <v>116.21314511487921</v>
      </c>
    </row>
    <row r="193" spans="1:6" ht="12.75" customHeight="1" x14ac:dyDescent="0.2">
      <c r="A193" s="53">
        <v>3295</v>
      </c>
      <c r="B193" s="85" t="s">
        <v>430</v>
      </c>
      <c r="C193" s="50" t="s">
        <v>431</v>
      </c>
      <c r="D193" s="242">
        <v>5098.51</v>
      </c>
      <c r="E193" s="242">
        <v>3849.46</v>
      </c>
      <c r="F193" s="52">
        <f t="shared" si="31"/>
        <v>75.501666173058396</v>
      </c>
    </row>
    <row r="194" spans="1:6" ht="12.75" customHeight="1" x14ac:dyDescent="0.2">
      <c r="A194" s="53" t="s">
        <v>432</v>
      </c>
      <c r="B194" s="85" t="s">
        <v>433</v>
      </c>
      <c r="C194" s="50" t="s">
        <v>432</v>
      </c>
      <c r="D194" s="242">
        <v>5088.95</v>
      </c>
      <c r="E194" s="242">
        <v>1542.91</v>
      </c>
      <c r="F194" s="52">
        <f t="shared" si="31"/>
        <v>30.318828049008147</v>
      </c>
    </row>
    <row r="195" spans="1:6" ht="12.75" customHeight="1" x14ac:dyDescent="0.2">
      <c r="A195" s="53">
        <v>3299</v>
      </c>
      <c r="B195" s="85" t="s">
        <v>434</v>
      </c>
      <c r="C195" s="50" t="s">
        <v>435</v>
      </c>
      <c r="D195" s="242">
        <v>44443.7</v>
      </c>
      <c r="E195" s="242">
        <v>27648.22</v>
      </c>
      <c r="F195" s="52">
        <f t="shared" si="31"/>
        <v>62.209537009744921</v>
      </c>
    </row>
    <row r="196" spans="1:6" ht="12.75" customHeight="1" x14ac:dyDescent="0.2">
      <c r="A196" s="53">
        <v>34</v>
      </c>
      <c r="B196" s="232" t="s">
        <v>436</v>
      </c>
      <c r="C196" s="50" t="s">
        <v>437</v>
      </c>
      <c r="D196" s="51">
        <f t="shared" ref="D196:E196" si="44">D197+D202+D210</f>
        <v>9314.2200000000012</v>
      </c>
      <c r="E196" s="51">
        <f t="shared" si="44"/>
        <v>5898.2</v>
      </c>
      <c r="F196" s="52">
        <f t="shared" si="31"/>
        <v>63.324679898048352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9314.2200000000012</v>
      </c>
      <c r="E210" s="51">
        <f t="shared" si="47"/>
        <v>5898.2</v>
      </c>
      <c r="F210" s="52">
        <f t="shared" si="31"/>
        <v>63.324679898048352</v>
      </c>
    </row>
    <row r="211" spans="1:6" ht="12.75" customHeight="1" x14ac:dyDescent="0.2">
      <c r="A211" s="53">
        <v>3431</v>
      </c>
      <c r="B211" s="232" t="s">
        <v>466</v>
      </c>
      <c r="C211" s="50" t="s">
        <v>467</v>
      </c>
      <c r="D211" s="242">
        <v>2412.85</v>
      </c>
      <c r="E211" s="242">
        <v>2288.33</v>
      </c>
      <c r="F211" s="52">
        <f t="shared" si="31"/>
        <v>94.839297925689536</v>
      </c>
    </row>
    <row r="212" spans="1:6" ht="12.75" customHeight="1" x14ac:dyDescent="0.2">
      <c r="A212" s="53">
        <v>3432</v>
      </c>
      <c r="B212" s="85" t="s">
        <v>468</v>
      </c>
      <c r="C212" s="50" t="s">
        <v>469</v>
      </c>
      <c r="D212" s="242">
        <v>577.95000000000005</v>
      </c>
      <c r="E212" s="242">
        <v>356.98</v>
      </c>
      <c r="F212" s="52">
        <f t="shared" si="31"/>
        <v>61.766588805259971</v>
      </c>
    </row>
    <row r="213" spans="1:6" ht="12.75" customHeight="1" x14ac:dyDescent="0.2">
      <c r="A213" s="53">
        <v>3433</v>
      </c>
      <c r="B213" s="85" t="s">
        <v>470</v>
      </c>
      <c r="C213" s="50" t="s">
        <v>471</v>
      </c>
      <c r="D213" s="242">
        <v>6323.42</v>
      </c>
      <c r="E213" s="242">
        <v>3252.89</v>
      </c>
      <c r="F213" s="52">
        <f t="shared" si="31"/>
        <v>51.441941228006357</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18750.63</v>
      </c>
      <c r="E224" s="51">
        <f t="shared" si="51"/>
        <v>18064.349999999999</v>
      </c>
      <c r="F224" s="52">
        <f t="shared" ref="F224:F235" si="52">IF(D224&lt;&gt;0,IF(E224/D224&gt;=100,"&gt;&gt;100",E224/D224*100),"-")</f>
        <v>96.339962977243957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18750.63</v>
      </c>
      <c r="E247" s="51">
        <f t="shared" si="62"/>
        <v>18064.349999999999</v>
      </c>
      <c r="F247" s="52">
        <f t="shared" si="61"/>
        <v>96.339962977243957</v>
      </c>
    </row>
    <row r="248" spans="1:6" ht="12.75" customHeight="1" x14ac:dyDescent="0.2">
      <c r="A248" s="53" t="s">
        <v>540</v>
      </c>
      <c r="B248" s="85" t="s">
        <v>202</v>
      </c>
      <c r="C248" s="50" t="s">
        <v>540</v>
      </c>
      <c r="D248" s="242">
        <v>18750.63</v>
      </c>
      <c r="E248" s="242">
        <v>18064.349999999999</v>
      </c>
      <c r="F248" s="52">
        <f t="shared" si="61"/>
        <v>96.339962977243957</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19803.73</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19803.73</v>
      </c>
      <c r="F259" s="52" t="str">
        <f t="shared" ref="F259:F262" si="67">IF(D259&lt;&gt;0,IF(E259/D259&gt;=100,"&gt;&gt;100",E259/D259*100),"-")</f>
        <v>-</v>
      </c>
    </row>
    <row r="260" spans="1:6" ht="12.75" customHeight="1" x14ac:dyDescent="0.2">
      <c r="A260" s="53">
        <v>3721</v>
      </c>
      <c r="B260" s="85" t="s">
        <v>560</v>
      </c>
      <c r="C260" s="50" t="s">
        <v>561</v>
      </c>
      <c r="D260" s="242">
        <v>0</v>
      </c>
      <c r="E260" s="242">
        <v>19803.73</v>
      </c>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1265</v>
      </c>
      <c r="E263" s="51">
        <f t="shared" si="68"/>
        <v>1450</v>
      </c>
      <c r="F263" s="52">
        <f t="shared" ref="F263:F267" si="69">IF(D263&lt;&gt;0,IF(E263/D263&gt;=100,"&gt;&gt;100",E263/D263*100),"-")</f>
        <v>114.62450592885376</v>
      </c>
    </row>
    <row r="264" spans="1:6" ht="12.75" customHeight="1" x14ac:dyDescent="0.2">
      <c r="A264" s="53">
        <v>381</v>
      </c>
      <c r="B264" s="85" t="s">
        <v>568</v>
      </c>
      <c r="C264" s="50" t="s">
        <v>569</v>
      </c>
      <c r="D264" s="51">
        <f t="shared" ref="D264:E264" si="70">SUM(D265:D267)</f>
        <v>1265</v>
      </c>
      <c r="E264" s="51">
        <f t="shared" si="70"/>
        <v>1450</v>
      </c>
      <c r="F264" s="52">
        <f t="shared" si="69"/>
        <v>114.62450592885376</v>
      </c>
    </row>
    <row r="265" spans="1:6" ht="12.75" customHeight="1" x14ac:dyDescent="0.2">
      <c r="A265" s="53">
        <v>3811</v>
      </c>
      <c r="B265" s="85" t="s">
        <v>570</v>
      </c>
      <c r="C265" s="50" t="s">
        <v>571</v>
      </c>
      <c r="D265" s="242">
        <v>1265</v>
      </c>
      <c r="E265" s="242">
        <v>1450</v>
      </c>
      <c r="F265" s="52">
        <f t="shared" si="69"/>
        <v>114.62450592885376</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3566534.87</v>
      </c>
      <c r="E289" s="51">
        <f t="shared" si="79"/>
        <v>4054880.5100000002</v>
      </c>
      <c r="F289" s="52">
        <f t="shared" si="76"/>
        <v>113.69243979941797</v>
      </c>
    </row>
    <row r="290" spans="1:6" ht="12.75" customHeight="1" x14ac:dyDescent="0.2">
      <c r="A290" s="53" t="s">
        <v>609</v>
      </c>
      <c r="B290" s="85" t="s">
        <v>620</v>
      </c>
      <c r="C290" s="50" t="s">
        <v>621</v>
      </c>
      <c r="D290" s="51">
        <f>IF(D6&gt;=D289,D6-D289,0)</f>
        <v>84692.989999999758</v>
      </c>
      <c r="E290" s="51">
        <f>IF(E6&gt;=E289,E6-E289,0)</f>
        <v>286765.82999999961</v>
      </c>
      <c r="F290" s="52">
        <f t="shared" si="76"/>
        <v>338.5945283074791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710035.74</v>
      </c>
      <c r="E292" s="242">
        <v>694648.57</v>
      </c>
      <c r="F292" s="52">
        <f t="shared" si="76"/>
        <v>97.832902045184369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110601.01</v>
      </c>
      <c r="E294" s="242">
        <v>116977.51</v>
      </c>
      <c r="F294" s="52">
        <f t="shared" si="76"/>
        <v>105.76531805631792</v>
      </c>
    </row>
    <row r="295" spans="1:6" ht="24" x14ac:dyDescent="0.2">
      <c r="A295" s="53">
        <v>9661</v>
      </c>
      <c r="B295" s="85" t="s">
        <v>630</v>
      </c>
      <c r="C295" s="50" t="s">
        <v>631</v>
      </c>
      <c r="D295" s="242">
        <v>110601.01</v>
      </c>
      <c r="E295" s="242">
        <v>116977.51</v>
      </c>
      <c r="F295" s="52">
        <f t="shared" si="76"/>
        <v>105.76531805631792</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48" t="s">
        <v>634</v>
      </c>
      <c r="B297" s="349"/>
      <c r="C297" s="219"/>
      <c r="D297" s="58"/>
      <c r="E297" s="58"/>
      <c r="F297" s="59"/>
    </row>
    <row r="298" spans="1:6" ht="12.75" customHeight="1" x14ac:dyDescent="0.2">
      <c r="A298" s="53">
        <v>7</v>
      </c>
      <c r="B298" s="85" t="s">
        <v>635</v>
      </c>
      <c r="C298" s="50" t="s">
        <v>636</v>
      </c>
      <c r="D298" s="51">
        <f t="shared" ref="D298:E298" si="80">D299+D311+D344+D348</f>
        <v>158.4</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158.4</v>
      </c>
      <c r="E311" s="51">
        <f t="shared" si="85"/>
        <v>0</v>
      </c>
      <c r="F311" s="52">
        <f t="shared" si="81"/>
        <v>0</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158.4</v>
      </c>
      <c r="E317" s="51">
        <f t="shared" si="87"/>
        <v>0</v>
      </c>
      <c r="F317" s="52">
        <f t="shared" si="81"/>
        <v>0</v>
      </c>
    </row>
    <row r="318" spans="1:6" ht="12.75" customHeight="1" x14ac:dyDescent="0.2">
      <c r="A318" s="53">
        <v>7221</v>
      </c>
      <c r="B318" s="85" t="s">
        <v>675</v>
      </c>
      <c r="C318" s="50" t="s">
        <v>676</v>
      </c>
      <c r="D318" s="242">
        <v>158.4</v>
      </c>
      <c r="E318" s="242"/>
      <c r="F318" s="52">
        <f t="shared" si="81"/>
        <v>0</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76792.25</v>
      </c>
      <c r="E350" s="51">
        <f t="shared" si="95"/>
        <v>138553.96</v>
      </c>
      <c r="F350" s="52">
        <f t="shared" si="81"/>
        <v>180.42700923595805</v>
      </c>
    </row>
    <row r="351" spans="1:6" ht="12.75" customHeight="1" x14ac:dyDescent="0.2">
      <c r="A351" s="53">
        <v>41</v>
      </c>
      <c r="B351" s="85" t="s">
        <v>741</v>
      </c>
      <c r="C351" s="50" t="s">
        <v>742</v>
      </c>
      <c r="D351" s="51">
        <f t="shared" ref="D351:E351" si="96">D352+D356</f>
        <v>9721.4500000000007</v>
      </c>
      <c r="E351" s="51">
        <f t="shared" si="96"/>
        <v>9098.1200000000008</v>
      </c>
      <c r="F351" s="52">
        <f t="shared" si="81"/>
        <v>93.588096425944684</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9721.4500000000007</v>
      </c>
      <c r="E356" s="51">
        <f t="shared" si="98"/>
        <v>9098.1200000000008</v>
      </c>
      <c r="F356" s="52">
        <f t="shared" si="81"/>
        <v>93.588096425944684</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9721.4500000000007</v>
      </c>
      <c r="E359" s="242">
        <v>9098.1200000000008</v>
      </c>
      <c r="F359" s="52">
        <f t="shared" si="81"/>
        <v>93.588096425944684</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67070.8</v>
      </c>
      <c r="E363" s="51">
        <f t="shared" si="99"/>
        <v>129455.83999999998</v>
      </c>
      <c r="F363" s="52">
        <f t="shared" si="81"/>
        <v>193.01371088461741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62023.729999999996</v>
      </c>
      <c r="E369" s="51">
        <f t="shared" si="101"/>
        <v>115574.26999999999</v>
      </c>
      <c r="F369" s="52">
        <f t="shared" si="81"/>
        <v>186.33879323284813</v>
      </c>
    </row>
    <row r="370" spans="1:6" ht="12.75" customHeight="1" x14ac:dyDescent="0.2">
      <c r="A370" s="53">
        <v>4221</v>
      </c>
      <c r="B370" s="85" t="s">
        <v>675</v>
      </c>
      <c r="C370" s="50" t="s">
        <v>767</v>
      </c>
      <c r="D370" s="242">
        <v>56698.7</v>
      </c>
      <c r="E370" s="242">
        <v>47330.87</v>
      </c>
      <c r="F370" s="52">
        <f t="shared" si="81"/>
        <v>83.477875154104069</v>
      </c>
    </row>
    <row r="371" spans="1:6" ht="12.75" customHeight="1" x14ac:dyDescent="0.2">
      <c r="A371" s="53">
        <v>4222</v>
      </c>
      <c r="B371" s="85" t="s">
        <v>768</v>
      </c>
      <c r="C371" s="50" t="s">
        <v>769</v>
      </c>
      <c r="D371" s="242">
        <v>1449.99</v>
      </c>
      <c r="E371" s="242"/>
      <c r="F371" s="52">
        <f t="shared" si="81"/>
        <v>0</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2345.0500000000002</v>
      </c>
      <c r="E373" s="242">
        <v>32953.129999999997</v>
      </c>
      <c r="F373" s="52">
        <f t="shared" si="81"/>
        <v>1405.2207842050275</v>
      </c>
    </row>
    <row r="374" spans="1:6" ht="12.75" customHeight="1" x14ac:dyDescent="0.2">
      <c r="A374" s="53">
        <v>4225</v>
      </c>
      <c r="B374" s="85" t="s">
        <v>683</v>
      </c>
      <c r="C374" s="50" t="s">
        <v>772</v>
      </c>
      <c r="D374" s="242">
        <v>1360</v>
      </c>
      <c r="E374" s="242">
        <v>35290.269999999997</v>
      </c>
      <c r="F374" s="52">
        <f t="shared" si="81"/>
        <v>2594.8727941176467</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169.99</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9841.2800000000007</v>
      </c>
      <c r="F378" s="52" t="str">
        <f t="shared" si="81"/>
        <v>-</v>
      </c>
    </row>
    <row r="379" spans="1:6" ht="12.75" customHeight="1" x14ac:dyDescent="0.2">
      <c r="A379" s="53">
        <v>4231</v>
      </c>
      <c r="B379" s="85" t="s">
        <v>693</v>
      </c>
      <c r="C379" s="50" t="s">
        <v>778</v>
      </c>
      <c r="D379" s="242">
        <v>0</v>
      </c>
      <c r="E379" s="242">
        <v>9841.2800000000007</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3495.51</v>
      </c>
      <c r="E383" s="51">
        <f t="shared" si="103"/>
        <v>4040.29</v>
      </c>
      <c r="F383" s="52">
        <f t="shared" si="81"/>
        <v>115.58513636064551</v>
      </c>
    </row>
    <row r="384" spans="1:6" ht="12.75" customHeight="1" x14ac:dyDescent="0.2">
      <c r="A384" s="53">
        <v>4241</v>
      </c>
      <c r="B384" s="85" t="s">
        <v>784</v>
      </c>
      <c r="C384" s="50" t="s">
        <v>785</v>
      </c>
      <c r="D384" s="242">
        <v>3495.51</v>
      </c>
      <c r="E384" s="242">
        <v>4040.29</v>
      </c>
      <c r="F384" s="52">
        <f t="shared" si="81"/>
        <v>115.58513636064551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1551.56</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1551.56</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76633.850000000006</v>
      </c>
      <c r="E408" s="51">
        <f t="shared" si="111"/>
        <v>138553.96</v>
      </c>
      <c r="F408" s="52">
        <f t="shared" si="81"/>
        <v>180.79994675981956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3651386.26</v>
      </c>
      <c r="E412" s="51">
        <f>E6+E298</f>
        <v>4341646.34</v>
      </c>
      <c r="F412" s="52">
        <f t="shared" si="81"/>
        <v>118.90405536005935</v>
      </c>
    </row>
    <row r="413" spans="1:6" ht="12.75" customHeight="1" x14ac:dyDescent="0.2">
      <c r="A413" s="53" t="s">
        <v>609</v>
      </c>
      <c r="B413" s="85" t="s">
        <v>832</v>
      </c>
      <c r="C413" s="50" t="s">
        <v>833</v>
      </c>
      <c r="D413" s="51">
        <f t="shared" ref="D413:E413" si="112">D289+D350</f>
        <v>3643327.12</v>
      </c>
      <c r="E413" s="51">
        <f t="shared" si="112"/>
        <v>4193434.47</v>
      </c>
      <c r="F413" s="52">
        <f t="shared" si="81"/>
        <v>115.09903810119582</v>
      </c>
    </row>
    <row r="414" spans="1:6" ht="12.75" customHeight="1" x14ac:dyDescent="0.2">
      <c r="A414" s="53" t="s">
        <v>609</v>
      </c>
      <c r="B414" s="85" t="s">
        <v>834</v>
      </c>
      <c r="C414" s="50" t="s">
        <v>835</v>
      </c>
      <c r="D414" s="51">
        <f t="shared" ref="D414:E414" si="113">IF(D412&gt;=D413,D412-D413,0)</f>
        <v>8059.1399999996647</v>
      </c>
      <c r="E414" s="51">
        <f t="shared" si="113"/>
        <v>148211.86999999965</v>
      </c>
      <c r="F414" s="52">
        <f t="shared" si="81"/>
        <v>1839.0531744082598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710035.74</v>
      </c>
      <c r="E416" s="51">
        <f t="shared" si="115"/>
        <v>694648.57</v>
      </c>
      <c r="F416" s="52">
        <f t="shared" si="81"/>
        <v>97.832902045184369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110601.01</v>
      </c>
      <c r="E418" s="62">
        <f t="shared" si="117"/>
        <v>116977.51</v>
      </c>
      <c r="F418" s="57">
        <f t="shared" si="81"/>
        <v>105.76531805631792</v>
      </c>
    </row>
    <row r="419" spans="1:6" s="75" customFormat="1" ht="20.100000000000001" customHeight="1" x14ac:dyDescent="0.2">
      <c r="A419" s="348" t="s">
        <v>846</v>
      </c>
      <c r="B419" s="349"/>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5087.8</v>
      </c>
      <c r="E528" s="51">
        <f t="shared" si="148"/>
        <v>1495</v>
      </c>
      <c r="F528" s="52">
        <f t="shared" si="119"/>
        <v>29.384016667321827</v>
      </c>
    </row>
    <row r="529" spans="1:6" ht="24" x14ac:dyDescent="0.2">
      <c r="A529" s="53">
        <v>51</v>
      </c>
      <c r="B529" s="85" t="s">
        <v>1065</v>
      </c>
      <c r="C529" s="50" t="s">
        <v>1066</v>
      </c>
      <c r="D529" s="51">
        <f t="shared" ref="D529:E529" si="149">D530+D535+D538+D542+D543+D550+D555+D563</f>
        <v>5087.8</v>
      </c>
      <c r="E529" s="51">
        <f t="shared" si="149"/>
        <v>1495</v>
      </c>
      <c r="F529" s="52">
        <f t="shared" si="119"/>
        <v>29.384016667321827</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5087.8</v>
      </c>
      <c r="E563" s="51">
        <f t="shared" si="156"/>
        <v>1495</v>
      </c>
      <c r="F563" s="52">
        <f t="shared" si="119"/>
        <v>29.384016667321827</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5087.8</v>
      </c>
      <c r="E566" s="242">
        <v>1495</v>
      </c>
      <c r="F566" s="52">
        <f t="shared" si="119"/>
        <v>29.384016667321827</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5087.8</v>
      </c>
      <c r="E636" s="51">
        <f t="shared" si="179"/>
        <v>1495</v>
      </c>
      <c r="F636" s="52">
        <f t="shared" si="119"/>
        <v>29.384016667321827</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3651386.26</v>
      </c>
      <c r="E639" s="51">
        <f t="shared" si="180"/>
        <v>4341646.34</v>
      </c>
      <c r="F639" s="52">
        <f t="shared" si="119"/>
        <v>118.90405536005935</v>
      </c>
    </row>
    <row r="640" spans="1:6" ht="12.75" customHeight="1" x14ac:dyDescent="0.2">
      <c r="A640" s="53" t="s">
        <v>609</v>
      </c>
      <c r="B640" s="85" t="s">
        <v>1278</v>
      </c>
      <c r="C640" s="50" t="s">
        <v>1279</v>
      </c>
      <c r="D640" s="51">
        <f t="shared" ref="D640:E640" si="181">D413+D528</f>
        <v>3648414.92</v>
      </c>
      <c r="E640" s="51">
        <f t="shared" si="181"/>
        <v>4194929.4700000007</v>
      </c>
      <c r="F640" s="52">
        <f t="shared" si="119"/>
        <v>114.97950649757789</v>
      </c>
    </row>
    <row r="641" spans="1:6" ht="12.75" customHeight="1" x14ac:dyDescent="0.2">
      <c r="A641" s="53" t="s">
        <v>609</v>
      </c>
      <c r="B641" s="85" t="s">
        <v>1280</v>
      </c>
      <c r="C641" s="50" t="s">
        <v>1281</v>
      </c>
      <c r="D641" s="51">
        <f t="shared" ref="D641:E641" si="182">IF(D639&gt;=D640,D639-D640,0)</f>
        <v>2971.339999999851</v>
      </c>
      <c r="E641" s="51">
        <f t="shared" si="182"/>
        <v>146716.86999999918</v>
      </c>
      <c r="F641" s="52">
        <f t="shared" si="119"/>
        <v>4937.734153614414</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710035.74</v>
      </c>
      <c r="E643" s="51">
        <f t="shared" si="184"/>
        <v>694648.57</v>
      </c>
      <c r="F643" s="52">
        <f t="shared" si="119"/>
        <v>97.832902045184369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713007.07999999984</v>
      </c>
      <c r="E645" s="51">
        <f t="shared" si="186"/>
        <v>841365.43999999913</v>
      </c>
      <c r="F645" s="52">
        <f t="shared" si="119"/>
        <v>118.00239627354041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230099.11</v>
      </c>
      <c r="E647" s="243">
        <v>261598.68</v>
      </c>
      <c r="F647" s="57">
        <f t="shared" si="119"/>
        <v>113.68956620475413</v>
      </c>
    </row>
    <row r="648" spans="1:6" s="75" customFormat="1" ht="20.100000000000001" customHeight="1" x14ac:dyDescent="0.2">
      <c r="A648" s="348" t="s">
        <v>1294</v>
      </c>
      <c r="B648" s="349"/>
      <c r="C648" s="219"/>
      <c r="D648" s="58"/>
      <c r="E648" s="58"/>
      <c r="F648" s="59"/>
    </row>
    <row r="649" spans="1:6" ht="12.75" customHeight="1" x14ac:dyDescent="0.2">
      <c r="A649" s="53">
        <v>11</v>
      </c>
      <c r="B649" s="85" t="s">
        <v>1295</v>
      </c>
      <c r="C649" s="50" t="s">
        <v>1296</v>
      </c>
      <c r="D649" s="242">
        <v>868146.16</v>
      </c>
      <c r="E649" s="242">
        <v>892854.66</v>
      </c>
      <c r="F649" s="52">
        <f t="shared" ref="F649:F724" si="188">IF(D649&lt;&gt;0,IF(E649/D649&gt;=100,"&gt;&gt;100",E649/D649*100),"-")</f>
        <v>102.84612213224558</v>
      </c>
    </row>
    <row r="650" spans="1:6" ht="12.75" customHeight="1" x14ac:dyDescent="0.2">
      <c r="A650" s="53" t="s">
        <v>1297</v>
      </c>
      <c r="B650" s="85" t="s">
        <v>1298</v>
      </c>
      <c r="C650" s="50" t="s">
        <v>1297</v>
      </c>
      <c r="D650" s="242">
        <v>1392439.23</v>
      </c>
      <c r="E650" s="242">
        <v>1474677.12</v>
      </c>
      <c r="F650" s="52">
        <f t="shared" si="188"/>
        <v>105.90603081471643</v>
      </c>
    </row>
    <row r="651" spans="1:6" ht="12.75" customHeight="1" x14ac:dyDescent="0.2">
      <c r="A651" s="53" t="s">
        <v>1299</v>
      </c>
      <c r="B651" s="85" t="s">
        <v>1300</v>
      </c>
      <c r="C651" s="50" t="s">
        <v>1299</v>
      </c>
      <c r="D651" s="242">
        <v>1367730.73</v>
      </c>
      <c r="E651" s="242">
        <v>1354366.54</v>
      </c>
      <c r="F651" s="52">
        <f t="shared" si="188"/>
        <v>99.022893197698352</v>
      </c>
    </row>
    <row r="652" spans="1:6" ht="24" x14ac:dyDescent="0.2">
      <c r="A652" s="53">
        <v>11</v>
      </c>
      <c r="B652" s="85" t="s">
        <v>1301</v>
      </c>
      <c r="C652" s="50" t="s">
        <v>1302</v>
      </c>
      <c r="D652" s="51">
        <f t="shared" ref="D652:E652" si="189">+D649+D650-D651</f>
        <v>892854.66000000015</v>
      </c>
      <c r="E652" s="51">
        <f t="shared" si="189"/>
        <v>1013165.2400000002</v>
      </c>
      <c r="F652" s="52">
        <f t="shared" si="188"/>
        <v>113.47482243078622</v>
      </c>
    </row>
    <row r="653" spans="1:6" ht="24" x14ac:dyDescent="0.2">
      <c r="A653" s="53" t="s">
        <v>609</v>
      </c>
      <c r="B653" s="85" t="s">
        <v>1303</v>
      </c>
      <c r="C653" s="50" t="s">
        <v>1304</v>
      </c>
      <c r="D653" s="260">
        <v>0</v>
      </c>
      <c r="E653" s="260"/>
      <c r="F653" s="52" t="str">
        <f t="shared" si="188"/>
        <v>-</v>
      </c>
    </row>
    <row r="654" spans="1:6" ht="24" x14ac:dyDescent="0.2">
      <c r="A654" s="53" t="s">
        <v>609</v>
      </c>
      <c r="B654" s="85" t="s">
        <v>1305</v>
      </c>
      <c r="C654" s="50" t="s">
        <v>1306</v>
      </c>
      <c r="D654" s="260">
        <v>82</v>
      </c>
      <c r="E654" s="260">
        <v>77</v>
      </c>
      <c r="F654" s="52">
        <f t="shared" si="188"/>
        <v>93.902439024390233</v>
      </c>
    </row>
    <row r="655" spans="1:6" ht="12.75" customHeight="1" x14ac:dyDescent="0.2">
      <c r="A655" s="53" t="s">
        <v>609</v>
      </c>
      <c r="B655" s="85" t="s">
        <v>1307</v>
      </c>
      <c r="C655" s="50" t="s">
        <v>1308</v>
      </c>
      <c r="D655" s="260">
        <v>0</v>
      </c>
      <c r="E655" s="260"/>
      <c r="F655" s="52" t="str">
        <f t="shared" si="188"/>
        <v>-</v>
      </c>
    </row>
    <row r="656" spans="1:6" ht="12.75" customHeight="1" x14ac:dyDescent="0.2">
      <c r="A656" s="53" t="s">
        <v>609</v>
      </c>
      <c r="B656" s="85" t="s">
        <v>1309</v>
      </c>
      <c r="C656" s="50" t="s">
        <v>1310</v>
      </c>
      <c r="D656" s="260">
        <v>82</v>
      </c>
      <c r="E656" s="260">
        <v>76</v>
      </c>
      <c r="F656" s="52">
        <f t="shared" si="188"/>
        <v>92.682926829268297</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340</v>
      </c>
      <c r="E676" s="242">
        <v>560</v>
      </c>
      <c r="F676" s="52">
        <f t="shared" si="188"/>
        <v>164.70588235294116</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365669.72</v>
      </c>
      <c r="E710" s="242">
        <v>361679.4</v>
      </c>
      <c r="F710" s="52">
        <f t="shared" si="188"/>
        <v>98.908763897650616</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12082.76</v>
      </c>
      <c r="E712" s="242">
        <v>1181.5</v>
      </c>
      <c r="F712" s="52">
        <f t="shared" si="188"/>
        <v>9.7783950024663238</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11582.94</v>
      </c>
      <c r="F716" s="52" t="str">
        <f t="shared" si="188"/>
        <v>-</v>
      </c>
    </row>
    <row r="717" spans="1:6" ht="12.75" customHeight="1" x14ac:dyDescent="0.2">
      <c r="A717" s="53">
        <v>31215</v>
      </c>
      <c r="B717" s="85" t="s">
        <v>1414</v>
      </c>
      <c r="C717" s="50" t="s">
        <v>1415</v>
      </c>
      <c r="D717" s="242">
        <v>3054.78</v>
      </c>
      <c r="E717" s="242">
        <v>2386.46</v>
      </c>
      <c r="F717" s="52">
        <f t="shared" si="188"/>
        <v>78.122156096347368</v>
      </c>
    </row>
    <row r="718" spans="1:6" ht="12.75" customHeight="1" x14ac:dyDescent="0.2">
      <c r="A718" s="53">
        <v>32121</v>
      </c>
      <c r="B718" s="85" t="s">
        <v>1416</v>
      </c>
      <c r="C718" s="50" t="s">
        <v>1417</v>
      </c>
      <c r="D718" s="242">
        <v>41456.53</v>
      </c>
      <c r="E718" s="242">
        <v>37120.97</v>
      </c>
      <c r="F718" s="52">
        <f t="shared" si="188"/>
        <v>89.541912938685414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4459.5600000000004</v>
      </c>
      <c r="E720" s="242">
        <v>3520</v>
      </c>
      <c r="F720" s="52">
        <f t="shared" si="188"/>
        <v>78.931553785575247</v>
      </c>
    </row>
    <row r="721" spans="1:6" ht="12.75" customHeight="1" x14ac:dyDescent="0.2">
      <c r="A721" s="53" t="s">
        <v>1422</v>
      </c>
      <c r="B721" s="85" t="s">
        <v>1423</v>
      </c>
      <c r="C721" s="50" t="s">
        <v>1422</v>
      </c>
      <c r="D721" s="242">
        <v>63821.17</v>
      </c>
      <c r="E721" s="242">
        <v>75471.05</v>
      </c>
      <c r="F721" s="52">
        <f t="shared" si="188"/>
        <v>118.25394300981948</v>
      </c>
    </row>
    <row r="722" spans="1:6" ht="12.75" customHeight="1" x14ac:dyDescent="0.2">
      <c r="A722" s="53" t="s">
        <v>1424</v>
      </c>
      <c r="B722" s="85" t="s">
        <v>1425</v>
      </c>
      <c r="C722" s="50" t="s">
        <v>1424</v>
      </c>
      <c r="D722" s="242">
        <v>19193.25</v>
      </c>
      <c r="E722" s="242">
        <v>26945.43</v>
      </c>
      <c r="F722" s="52">
        <f t="shared" si="188"/>
        <v>140.39013715759447</v>
      </c>
    </row>
    <row r="723" spans="1:6" ht="12.75" customHeight="1" x14ac:dyDescent="0.2">
      <c r="A723" s="53" t="s">
        <v>1426</v>
      </c>
      <c r="B723" s="85" t="s">
        <v>1427</v>
      </c>
      <c r="C723" s="50" t="s">
        <v>1426</v>
      </c>
      <c r="D723" s="242">
        <v>9291.19</v>
      </c>
      <c r="E723" s="242">
        <v>4342.53</v>
      </c>
      <c r="F723" s="52">
        <f t="shared" si="188"/>
        <v>46.738146566801447</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4956.32</v>
      </c>
      <c r="E726" s="242">
        <v>5887.11</v>
      </c>
      <c r="F726" s="52">
        <f t="shared" si="190"/>
        <v>118.77986086451237</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19803.73</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4" t="s">
        <v>1945</v>
      </c>
      <c r="B983" s="345"/>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2"/>
      <c r="E994" s="343"/>
      <c r="F994" s="71"/>
    </row>
    <row r="995" spans="1:6" ht="15" customHeight="1" x14ac:dyDescent="0.2">
      <c r="A995" s="188"/>
      <c r="B995" s="211"/>
      <c r="C995" s="221"/>
      <c r="D995" s="342"/>
      <c r="E995" s="343"/>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9" workbookViewId="0">
      <selection activeCell="E259" sqref="E2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7" t="s">
        <v>48</v>
      </c>
      <c r="B1" s="299" t="s">
        <v>49</v>
      </c>
      <c r="C1" s="297" t="s">
        <v>34</v>
      </c>
      <c r="D1" s="300" t="s">
        <v>35</v>
      </c>
      <c r="E1" s="298" t="s">
        <v>50</v>
      </c>
      <c r="F1" s="301" t="s">
        <v>39</v>
      </c>
    </row>
    <row r="2" spans="1:25" ht="50.1" customHeight="1" x14ac:dyDescent="0.25">
      <c r="A2" s="350" t="s">
        <v>32</v>
      </c>
      <c r="B2" s="351"/>
      <c r="C2" s="351"/>
      <c r="D2" s="351"/>
      <c r="E2" s="351"/>
      <c r="F2" s="351"/>
      <c r="G2" s="87"/>
      <c r="H2" s="87"/>
      <c r="I2" s="87"/>
      <c r="J2" s="87"/>
      <c r="K2" s="87"/>
      <c r="L2" s="87"/>
      <c r="M2" s="87"/>
      <c r="N2" s="87"/>
      <c r="O2" s="87"/>
      <c r="P2" s="87"/>
      <c r="Q2" s="87"/>
      <c r="R2" s="87"/>
      <c r="S2" s="87"/>
      <c r="T2" s="87"/>
      <c r="U2" s="87"/>
      <c r="V2" s="87"/>
      <c r="W2" s="87"/>
      <c r="X2" s="87"/>
    </row>
    <row r="3" spans="1:25" s="225" customFormat="1" ht="48" customHeight="1" x14ac:dyDescent="0.2">
      <c r="A3" s="284" t="s">
        <v>52</v>
      </c>
      <c r="B3" s="285" t="s">
        <v>41</v>
      </c>
      <c r="C3" s="286" t="s">
        <v>42</v>
      </c>
      <c r="D3" s="287" t="s">
        <v>1967</v>
      </c>
      <c r="E3" s="285" t="s">
        <v>1968</v>
      </c>
      <c r="F3" s="288" t="s">
        <v>55</v>
      </c>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3" t="s">
        <v>1969</v>
      </c>
      <c r="B5" s="354"/>
      <c r="C5" s="289"/>
      <c r="D5" s="290"/>
      <c r="E5" s="290"/>
      <c r="F5" s="291"/>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1899643.7699999986</v>
      </c>
      <c r="E6" s="229">
        <f t="shared" si="0"/>
        <v>2056244.5800000005</v>
      </c>
      <c r="F6" s="230">
        <f t="shared" ref="F6:F260" si="1">IF(D6&gt;0,IF(E6/D6&gt;=100,"&gt;&gt;100",E6/D6*100),"-")</f>
        <v>108.24369350049257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640678.05999999866</v>
      </c>
      <c r="E7" s="104">
        <f t="shared" si="2"/>
        <v>637451.04000000074</v>
      </c>
      <c r="F7" s="93">
        <f t="shared" si="1"/>
        <v>99.496311766942995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93639.51999999999</v>
      </c>
      <c r="E8" s="104">
        <f>E9+E10-E11</f>
        <v>90859.889999999985</v>
      </c>
      <c r="F8" s="93">
        <f t="shared" si="1"/>
        <v>97.031563169055119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65665.94</v>
      </c>
      <c r="E9" s="247">
        <v>65665.94</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54046.37</v>
      </c>
      <c r="E10" s="247">
        <v>63144.49</v>
      </c>
      <c r="F10" s="93">
        <f t="shared" si="1"/>
        <v>116.83391502519041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26072.79</v>
      </c>
      <c r="E11" s="247">
        <v>37950.54</v>
      </c>
      <c r="F11" s="93">
        <f t="shared" si="1"/>
        <v>145.55611424784229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547038.53999999864</v>
      </c>
      <c r="E12" s="104">
        <f t="shared" si="3"/>
        <v>546591.15000000072</v>
      </c>
      <c r="F12" s="93">
        <f t="shared" si="1"/>
        <v>99.918215999918786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288191.68000000005</v>
      </c>
      <c r="E13" s="104">
        <f t="shared" si="4"/>
        <v>282262.01</v>
      </c>
      <c r="F13" s="93">
        <f t="shared" si="1"/>
        <v>97.942456215252278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465160.09</v>
      </c>
      <c r="E15" s="247">
        <v>465160.09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9215.6200000000008</v>
      </c>
      <c r="E17" s="247">
        <v>9215.6200000000008</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186184.03</v>
      </c>
      <c r="E18" s="247">
        <v>192113.7</v>
      </c>
      <c r="F18" s="93">
        <f t="shared" si="1"/>
        <v>103.18484351208856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243966.89999999851</v>
      </c>
      <c r="E19" s="104">
        <f t="shared" si="5"/>
        <v>243499.55000000075</v>
      </c>
      <c r="F19" s="93">
        <f t="shared" si="1"/>
        <v>99.80843712815232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1125824.42</v>
      </c>
      <c r="E20" s="247">
        <v>1116959.97</v>
      </c>
      <c r="F20" s="93">
        <f t="shared" si="1"/>
        <v>99.212625890634001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128056.95</v>
      </c>
      <c r="E21" s="247">
        <v>128056.95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55738.25</v>
      </c>
      <c r="E22" s="247">
        <v>55738.25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386299.35</v>
      </c>
      <c r="E23" s="247">
        <v>419252.47999999998</v>
      </c>
      <c r="F23" s="93">
        <f t="shared" si="1"/>
        <v>108.53046478074582</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7475065.5899999999</v>
      </c>
      <c r="E24" s="247">
        <v>7510355.8600000003</v>
      </c>
      <c r="F24" s="93">
        <f t="shared" si="1"/>
        <v>100.47210649291441</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236533.43</v>
      </c>
      <c r="E26" s="247">
        <v>235939.16</v>
      </c>
      <c r="F26" s="93">
        <f t="shared" si="1"/>
        <v>99.748758558145468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9163551.0899999999</v>
      </c>
      <c r="E28" s="247">
        <v>9222803.1199999992</v>
      </c>
      <c r="F28" s="93">
        <f t="shared" si="1"/>
        <v>100.64660555081817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1.0000000002037268E-2</v>
      </c>
      <c r="E29" s="104">
        <f t="shared" si="6"/>
        <v>8406.0999999999985</v>
      </c>
      <c r="F29" s="93" t="str">
        <f t="shared" si="1"/>
        <v>&gt;&gt;100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35558.82</v>
      </c>
      <c r="E30" s="247">
        <v>45400.1</v>
      </c>
      <c r="F30" s="93">
        <f t="shared" si="1"/>
        <v>127.67605899183381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8516.23</v>
      </c>
      <c r="E32" s="247">
        <v>8516.23</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44075.040000000001</v>
      </c>
      <c r="E34" s="247">
        <v>45510.23</v>
      </c>
      <c r="F34" s="93">
        <f t="shared" si="1"/>
        <v>103.25624208168615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11575.650000000009</v>
      </c>
      <c r="E35" s="104">
        <f t="shared" si="7"/>
        <v>10891.239999999991</v>
      </c>
      <c r="F35" s="93">
        <f t="shared" si="1"/>
        <v>94.087502645639617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133831.89000000001</v>
      </c>
      <c r="E36" s="247">
        <v>137872.18</v>
      </c>
      <c r="F36" s="93">
        <f t="shared" si="1"/>
        <v>103.01892919542568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122256.24</v>
      </c>
      <c r="E40" s="247">
        <v>126980.94</v>
      </c>
      <c r="F40" s="93">
        <f t="shared" si="1"/>
        <v>103.86458801612089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3304.2999999999884</v>
      </c>
      <c r="E45" s="104">
        <f t="shared" si="9"/>
        <v>1532.25</v>
      </c>
      <c r="F45" s="93">
        <f t="shared" si="1"/>
        <v>46.371394849136138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334578.65999999997</v>
      </c>
      <c r="E47" s="247">
        <v>334578.65999999997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331274.36</v>
      </c>
      <c r="E50" s="247">
        <v>333046.40999999997</v>
      </c>
      <c r="F50" s="93">
        <f t="shared" si="1"/>
        <v>100.53491915281339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155896.75</v>
      </c>
      <c r="E54" s="247">
        <v>161897.82999999999</v>
      </c>
      <c r="F54" s="93">
        <f t="shared" si="1"/>
        <v>103.84939390975117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155896.75</v>
      </c>
      <c r="E55" s="247">
        <v>161897.82999999999</v>
      </c>
      <c r="F55" s="93">
        <f t="shared" si="1"/>
        <v>103.84939390975117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1258965.71</v>
      </c>
      <c r="E68" s="104">
        <f t="shared" si="13"/>
        <v>1418793.5399999998</v>
      </c>
      <c r="F68" s="93">
        <f t="shared" si="1"/>
        <v>112.69516943396336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892854.66</v>
      </c>
      <c r="E69" s="104">
        <f t="shared" si="14"/>
        <v>1013165.24</v>
      </c>
      <c r="F69" s="93">
        <f t="shared" si="1"/>
        <v>113.47482243078622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892854.66</v>
      </c>
      <c r="E70" s="104">
        <f t="shared" si="15"/>
        <v>1013165.24</v>
      </c>
      <c r="F70" s="93">
        <f t="shared" si="1"/>
        <v>113.47482243078622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892854.66</v>
      </c>
      <c r="E72" s="247">
        <v>1013165.24</v>
      </c>
      <c r="F72" s="93">
        <f t="shared" si="1"/>
        <v>113.47482243078622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20159.97</v>
      </c>
      <c r="E78" s="104">
        <f>E79+SUM(E82:E84)-E85+E86</f>
        <v>23266.690000000002</v>
      </c>
      <c r="F78" s="93">
        <f t="shared" si="1"/>
        <v>115.41034039237161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5087.8</v>
      </c>
      <c r="E82" s="247">
        <v>6582.8</v>
      </c>
      <c r="F82" s="93">
        <f t="shared" si="1"/>
        <v>129.38401666732182</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1082.24</v>
      </c>
      <c r="E83" s="247">
        <v>826.1</v>
      </c>
      <c r="F83" s="93">
        <f t="shared" si="1"/>
        <v>76.332421643997634</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13989.93</v>
      </c>
      <c r="E86" s="247">
        <v>15857.79</v>
      </c>
      <c r="F86" s="93">
        <f t="shared" si="1"/>
        <v>113.35146065777313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115851.97</v>
      </c>
      <c r="E146" s="104">
        <f t="shared" si="26"/>
        <v>120762.93000000001</v>
      </c>
      <c r="F146" s="93">
        <f t="shared" si="1"/>
        <v>104.23899567698331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135459.79</v>
      </c>
      <c r="E160" s="247">
        <v>141635.91</v>
      </c>
      <c r="F160" s="93">
        <f t="shared" si="1"/>
        <v>104.5593751474146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19607.82</v>
      </c>
      <c r="E163" s="247">
        <v>20872.98</v>
      </c>
      <c r="F163" s="93">
        <f t="shared" si="1"/>
        <v>106.45232361374187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230099.11000000002</v>
      </c>
      <c r="E170" s="104">
        <f t="shared" si="29"/>
        <v>261598.68000000002</v>
      </c>
      <c r="F170" s="93">
        <f t="shared" si="1"/>
        <v>113.68956620475413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2583.88</v>
      </c>
      <c r="E171" s="247">
        <v>3466.26</v>
      </c>
      <c r="F171" s="93">
        <f t="shared" si="1"/>
        <v>134.14941870365499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227515.23</v>
      </c>
      <c r="E173" s="247">
        <v>258132.42</v>
      </c>
      <c r="F173" s="93">
        <f t="shared" si="1"/>
        <v>113.45720460120405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8" t="s">
        <v>2267</v>
      </c>
      <c r="B174" s="349"/>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1899643.77</v>
      </c>
      <c r="E175" s="104">
        <f t="shared" si="30"/>
        <v>2056244.58</v>
      </c>
      <c r="F175" s="93">
        <f t="shared" si="1"/>
        <v>108.24369350049248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430119.94999999995</v>
      </c>
      <c r="E176" s="104">
        <f t="shared" si="31"/>
        <v>453315.04</v>
      </c>
      <c r="F176" s="93">
        <f t="shared" si="1"/>
        <v>105.39270266352445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315726.62</v>
      </c>
      <c r="E177" s="104">
        <f t="shared" si="32"/>
        <v>325998.90999999997</v>
      </c>
      <c r="F177" s="93">
        <f t="shared" si="1"/>
        <v>103.25353940697175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224548.74</v>
      </c>
      <c r="E178" s="247">
        <v>255428.21</v>
      </c>
      <c r="F178" s="93">
        <f t="shared" si="1"/>
        <v>113.7517894778657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58226.84</v>
      </c>
      <c r="E179" s="247">
        <v>32116.46</v>
      </c>
      <c r="F179" s="93">
        <f t="shared" si="1"/>
        <v>55.157484074354713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214.21</v>
      </c>
      <c r="E180" s="104">
        <f t="shared" si="33"/>
        <v>215.57</v>
      </c>
      <c r="F180" s="93">
        <f t="shared" si="1"/>
        <v>100.63489099481816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214.21</v>
      </c>
      <c r="E183" s="247">
        <v>215.57</v>
      </c>
      <c r="F183" s="93">
        <f t="shared" si="1"/>
        <v>100.63489099481816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32736.83</v>
      </c>
      <c r="E188" s="247">
        <v>38238.67</v>
      </c>
      <c r="F188" s="93">
        <f t="shared" si="1"/>
        <v>116.80626988013194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550.72</v>
      </c>
      <c r="E189" s="247">
        <v>653.64</v>
      </c>
      <c r="F189" s="93">
        <f t="shared" si="1"/>
        <v>118.68826263800116</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113842.61</v>
      </c>
      <c r="E234" s="104">
        <f t="shared" si="40"/>
        <v>126662.49</v>
      </c>
      <c r="F234" s="93">
        <f t="shared" si="1"/>
        <v>111.26105594381576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113842.61</v>
      </c>
      <c r="E236" s="247">
        <v>126662.49</v>
      </c>
      <c r="F236" s="93">
        <f t="shared" si="1"/>
        <v>111.26105594381576</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1469523.82</v>
      </c>
      <c r="E237" s="104">
        <f t="shared" si="41"/>
        <v>1602929.54</v>
      </c>
      <c r="F237" s="93">
        <f t="shared" si="1"/>
        <v>109.07815975381739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646318.61</v>
      </c>
      <c r="E238" s="104">
        <f t="shared" si="42"/>
        <v>644586.59</v>
      </c>
      <c r="F238" s="93">
        <f t="shared" si="1"/>
        <v>99.732017618988252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646318.61</v>
      </c>
      <c r="E239" s="104">
        <f t="shared" si="43"/>
        <v>644586.59</v>
      </c>
      <c r="F239" s="93">
        <f t="shared" si="1"/>
        <v>99.732017618988252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418500.65</v>
      </c>
      <c r="E240" s="247">
        <v>379665.79</v>
      </c>
      <c r="F240" s="93">
        <f t="shared" si="1"/>
        <v>90.720477972973271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227817.96</v>
      </c>
      <c r="E241" s="247">
        <v>264920.8</v>
      </c>
      <c r="F241" s="93">
        <f t="shared" si="1"/>
        <v>116.28617866651074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713007.08</v>
      </c>
      <c r="E245" s="104">
        <f t="shared" si="45"/>
        <v>841365.44000000006</v>
      </c>
      <c r="F245" s="93">
        <f t="shared" si="1"/>
        <v>118.00239627354053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794728.73</v>
      </c>
      <c r="E246" s="104">
        <f t="shared" si="46"/>
        <v>981414.40000000002</v>
      </c>
      <c r="F246" s="93">
        <f t="shared" si="1"/>
        <v>123.4904896416668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794728.73</v>
      </c>
      <c r="E247" s="247">
        <v>981414.40000000002</v>
      </c>
      <c r="F247" s="93">
        <f t="shared" si="1"/>
        <v>123.4904896416668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81721.650000000009</v>
      </c>
      <c r="E250" s="104">
        <f t="shared" si="47"/>
        <v>140048.95999999999</v>
      </c>
      <c r="F250" s="93">
        <f t="shared" si="1"/>
        <v>171.37314285749247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76633.850000000006</v>
      </c>
      <c r="E252" s="247">
        <v>138553.96</v>
      </c>
      <c r="F252" s="93">
        <f t="shared" si="1"/>
        <v>180.79994675981956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5087.8</v>
      </c>
      <c r="E253" s="247">
        <v>1495</v>
      </c>
      <c r="F253" s="93">
        <f t="shared" si="1"/>
        <v>29.384016667321827</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402.88</v>
      </c>
      <c r="E254" s="247">
        <v>0</v>
      </c>
      <c r="F254" s="93">
        <f t="shared" si="1"/>
        <v>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110601.01</v>
      </c>
      <c r="E255" s="247">
        <v>116977.51</v>
      </c>
      <c r="F255" s="93">
        <f t="shared" si="1"/>
        <v>105.76531805631792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150559.21</v>
      </c>
      <c r="E259" s="104">
        <f t="shared" si="49"/>
        <v>143246.47</v>
      </c>
      <c r="F259" s="93">
        <f t="shared" si="1"/>
        <v>95.14294741583727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150559.21</v>
      </c>
      <c r="E260" s="248">
        <v>143246.47</v>
      </c>
      <c r="F260" s="97">
        <f t="shared" si="1"/>
        <v>95.14294741583727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2" t="s">
        <v>1294</v>
      </c>
      <c r="B261" s="349"/>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135459.79</v>
      </c>
      <c r="E265" s="247">
        <v>141635.91</v>
      </c>
      <c r="F265" s="93">
        <f t="shared" si="50"/>
        <v>104.5593751474146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4942.59</v>
      </c>
      <c r="E268" s="247">
        <v>2580.13</v>
      </c>
      <c r="F268" s="93">
        <f t="shared" si="50"/>
        <v>52.201983170766738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9047.34</v>
      </c>
      <c r="E269" s="247">
        <v>13277.66</v>
      </c>
      <c r="F269" s="93">
        <f t="shared" si="50"/>
        <v>146.75761052419827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315726.62</v>
      </c>
      <c r="E288" s="247">
        <v>325998.90999999997</v>
      </c>
      <c r="F288" s="93">
        <f t="shared" si="50"/>
        <v>103.25353940697175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550.72</v>
      </c>
      <c r="E290" s="247">
        <v>653.64</v>
      </c>
      <c r="F290" s="93">
        <f t="shared" si="50"/>
        <v>118.68826263800116</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30213.67</v>
      </c>
      <c r="E299" s="247">
        <v>32245.86</v>
      </c>
      <c r="F299" s="93">
        <f t="shared" si="50"/>
        <v>106.7260614152468</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797.61</v>
      </c>
      <c r="E302" s="247">
        <v>25.68</v>
      </c>
      <c r="F302" s="93">
        <f t="shared" si="50"/>
        <v>3.2196186105991647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1" workbookViewId="0">
      <selection activeCell="E124" sqref="E12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7" t="s">
        <v>48</v>
      </c>
      <c r="B1" s="299" t="s">
        <v>49</v>
      </c>
      <c r="C1" s="297" t="s">
        <v>34</v>
      </c>
      <c r="D1" s="300" t="s">
        <v>35</v>
      </c>
      <c r="E1" s="298" t="s">
        <v>50</v>
      </c>
      <c r="F1" s="301" t="s">
        <v>39</v>
      </c>
    </row>
    <row r="2" spans="1:25" ht="50.1" customHeight="1" x14ac:dyDescent="0.25">
      <c r="A2" s="355" t="s">
        <v>2535</v>
      </c>
      <c r="B2" s="356"/>
      <c r="C2" s="356"/>
      <c r="D2" s="356"/>
      <c r="E2" s="356"/>
      <c r="F2" s="356"/>
      <c r="G2" s="49"/>
      <c r="H2" s="49"/>
      <c r="I2" s="49"/>
      <c r="J2" s="49"/>
      <c r="K2" s="49"/>
      <c r="L2" s="49"/>
      <c r="M2" s="49"/>
      <c r="N2" s="49"/>
      <c r="O2" s="49"/>
      <c r="P2" s="49"/>
      <c r="Q2" s="49"/>
      <c r="R2" s="49"/>
      <c r="S2" s="49"/>
      <c r="T2" s="49"/>
      <c r="U2" s="49"/>
      <c r="V2" s="49"/>
      <c r="W2" s="49"/>
      <c r="X2" s="49"/>
      <c r="Y2" s="49"/>
    </row>
    <row r="3" spans="1:25" s="222" customFormat="1" ht="48" x14ac:dyDescent="0.2">
      <c r="A3" s="274" t="s">
        <v>2536</v>
      </c>
      <c r="B3" s="275" t="s">
        <v>41</v>
      </c>
      <c r="C3" s="276" t="s">
        <v>42</v>
      </c>
      <c r="D3" s="275" t="s">
        <v>53</v>
      </c>
      <c r="E3" s="275" t="s">
        <v>54</v>
      </c>
      <c r="F3" s="277"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78">
        <v>1</v>
      </c>
      <c r="B4" s="279">
        <v>2</v>
      </c>
      <c r="C4" s="280" t="s">
        <v>56</v>
      </c>
      <c r="D4" s="280">
        <v>4</v>
      </c>
      <c r="E4" s="283">
        <v>5</v>
      </c>
      <c r="F4" s="281">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3643327.12</v>
      </c>
      <c r="E114" s="81">
        <f t="shared" si="22"/>
        <v>4193434.47</v>
      </c>
      <c r="F114" s="63">
        <f t="shared" si="1"/>
        <v>115.09903810119582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3023466.77</v>
      </c>
      <c r="E122" s="81">
        <f t="shared" si="25"/>
        <v>4193434.47</v>
      </c>
      <c r="F122" s="63">
        <f t="shared" si="1"/>
        <v>138.69623147867441</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3023466.77</v>
      </c>
      <c r="E124" s="249">
        <v>4193434.47</v>
      </c>
      <c r="F124" s="63">
        <f t="shared" si="1"/>
        <v>138.69623147867441</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619860.35</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3643327.12</v>
      </c>
      <c r="E141" s="106">
        <f t="shared" si="28"/>
        <v>4193434.47</v>
      </c>
      <c r="F141" s="82">
        <f t="shared" si="1"/>
        <v>115.09903810119582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7"/>
      <c r="E143" s="358"/>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9" workbookViewId="0">
      <selection activeCell="E45" sqref="E45: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7" t="s">
        <v>48</v>
      </c>
      <c r="B1" s="299" t="s">
        <v>49</v>
      </c>
      <c r="C1" s="297" t="s">
        <v>34</v>
      </c>
      <c r="D1" s="300" t="s">
        <v>35</v>
      </c>
      <c r="E1" s="298" t="s">
        <v>50</v>
      </c>
      <c r="F1" s="301" t="s">
        <v>39</v>
      </c>
    </row>
    <row r="2" spans="1:25" ht="50.1" customHeight="1" x14ac:dyDescent="0.2">
      <c r="A2" s="359" t="s">
        <v>2788</v>
      </c>
      <c r="B2" s="360"/>
      <c r="C2" s="360"/>
      <c r="D2" s="360"/>
      <c r="E2" s="360"/>
      <c r="F2" s="38"/>
      <c r="G2" s="38"/>
      <c r="H2" s="38"/>
      <c r="I2" s="38"/>
      <c r="J2" s="38"/>
      <c r="K2" s="38"/>
      <c r="L2" s="38"/>
      <c r="M2" s="38"/>
      <c r="N2" s="38"/>
      <c r="O2" s="38"/>
      <c r="P2" s="38"/>
      <c r="Q2" s="38"/>
      <c r="R2" s="38"/>
      <c r="S2" s="38"/>
      <c r="T2" s="38"/>
      <c r="U2" s="38"/>
      <c r="V2" s="38"/>
    </row>
    <row r="3" spans="1:25" s="29" customFormat="1" ht="48" customHeight="1" x14ac:dyDescent="0.2">
      <c r="A3" s="274" t="s">
        <v>1946</v>
      </c>
      <c r="B3" s="275" t="s">
        <v>41</v>
      </c>
      <c r="C3" s="276" t="s">
        <v>42</v>
      </c>
      <c r="D3" s="275" t="s">
        <v>2789</v>
      </c>
      <c r="E3" s="277"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78">
        <v>1</v>
      </c>
      <c r="B4" s="279">
        <v>2</v>
      </c>
      <c r="C4" s="280" t="s">
        <v>56</v>
      </c>
      <c r="D4" s="280">
        <v>4</v>
      </c>
      <c r="E4" s="281">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49">
        <v>0</v>
      </c>
      <c r="E48" s="250">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1"/>
      <c r="E51" s="362"/>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87" workbookViewId="0">
      <selection activeCell="D29" sqref="D2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7" t="s">
        <v>48</v>
      </c>
      <c r="B1" s="299" t="s">
        <v>49</v>
      </c>
      <c r="C1" s="297" t="s">
        <v>34</v>
      </c>
      <c r="D1" s="300" t="s">
        <v>35</v>
      </c>
      <c r="E1" s="298" t="s">
        <v>50</v>
      </c>
      <c r="F1" s="301" t="s">
        <v>39</v>
      </c>
    </row>
    <row r="2" spans="1:24" ht="50.1" customHeight="1" x14ac:dyDescent="0.2">
      <c r="A2" s="363" t="s">
        <v>2859</v>
      </c>
      <c r="B2" s="360"/>
      <c r="C2" s="360"/>
      <c r="D2" s="360"/>
      <c r="E2" s="38"/>
      <c r="F2" s="38"/>
      <c r="G2" s="38"/>
      <c r="H2" s="38"/>
      <c r="I2" s="38"/>
      <c r="J2" s="38"/>
      <c r="K2" s="38"/>
      <c r="L2" s="38"/>
      <c r="M2" s="38"/>
      <c r="N2" s="38"/>
      <c r="O2" s="38"/>
      <c r="P2" s="38"/>
      <c r="Q2" s="38"/>
      <c r="R2" s="38"/>
      <c r="S2" s="38"/>
      <c r="T2" s="38"/>
      <c r="U2" s="38"/>
    </row>
    <row r="3" spans="1:24" s="29" customFormat="1" ht="48" customHeight="1" x14ac:dyDescent="0.2">
      <c r="A3" s="274" t="s">
        <v>1946</v>
      </c>
      <c r="B3" s="275" t="s">
        <v>41</v>
      </c>
      <c r="C3" s="276" t="s">
        <v>42</v>
      </c>
      <c r="D3" s="277" t="s">
        <v>2860</v>
      </c>
      <c r="E3" s="239"/>
      <c r="F3" s="239"/>
      <c r="G3" s="239"/>
      <c r="H3" s="239"/>
      <c r="I3" s="239"/>
      <c r="J3" s="239"/>
      <c r="K3" s="239"/>
      <c r="L3" s="239"/>
      <c r="M3" s="239"/>
      <c r="N3" s="239"/>
      <c r="O3" s="239"/>
      <c r="P3" s="239"/>
      <c r="Q3" s="239"/>
      <c r="R3" s="239"/>
      <c r="S3" s="239"/>
      <c r="T3" s="239"/>
      <c r="U3" s="239"/>
    </row>
    <row r="4" spans="1:24" s="241" customFormat="1" ht="12" x14ac:dyDescent="0.2">
      <c r="A4" s="278">
        <v>1</v>
      </c>
      <c r="B4" s="279">
        <v>2</v>
      </c>
      <c r="C4" s="279" t="s">
        <v>56</v>
      </c>
      <c r="D4" s="282">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1">
        <v>316277.34000000003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4329380.41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2">
        <v>61431.49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4131732.23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2">
        <v>3258186.54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2">
        <v>792241.15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2">
        <v>2291.33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2"/>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2"/>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2"/>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2"/>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2">
        <v>79013.210000000006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2">
        <v>136216.69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2"/>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2"/>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2"/>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2"/>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2"/>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4319005.1999999993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2">
        <v>60171.23</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4122720.1999999997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2">
        <v>3227307.07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2">
        <v>818351.53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2">
        <v>2289.9699999999998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2"/>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2"/>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2"/>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2"/>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2">
        <v>74771.63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2">
        <v>136113.76999999999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2"/>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2"/>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2"/>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2"/>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2"/>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326652.55000000075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2"/>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2"/>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2"/>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2"/>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2"/>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2"/>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2"/>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2"/>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2"/>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2"/>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2"/>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2"/>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2"/>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2"/>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2"/>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2"/>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2"/>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2"/>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2"/>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2"/>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2"/>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2"/>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2"/>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2"/>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2"/>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2"/>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2"/>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2"/>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2"/>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2"/>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2"/>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2"/>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2"/>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2"/>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2"/>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2"/>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2"/>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2"/>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2"/>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2"/>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2"/>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2"/>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2"/>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2"/>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2"/>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326652.55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2">
        <v>32271.54</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2">
        <v>293727.37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2">
        <v>653.64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3"/>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7" t="s">
        <v>2859</v>
      </c>
      <c r="B1" s="362"/>
      <c r="C1" s="362"/>
      <c r="D1" s="362"/>
      <c r="E1" s="71" t="s">
        <v>3001</v>
      </c>
      <c r="F1" s="71"/>
      <c r="G1" s="71"/>
      <c r="H1" s="71"/>
      <c r="I1" s="71"/>
      <c r="J1" s="71"/>
      <c r="K1" s="71"/>
      <c r="L1" s="71"/>
      <c r="M1" s="71"/>
      <c r="N1" s="71"/>
      <c r="O1" s="71"/>
      <c r="P1" s="71"/>
    </row>
    <row r="2" spans="1:16" ht="37.5" customHeight="1" x14ac:dyDescent="0.2">
      <c r="A2" s="367" t="s">
        <v>3002</v>
      </c>
      <c r="B2" s="362"/>
      <c r="C2" s="362"/>
      <c r="D2" s="362"/>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2160</v>
      </c>
      <c r="P3" s="71"/>
    </row>
    <row r="4" spans="1:16" ht="19.5" customHeight="1" x14ac:dyDescent="0.2">
      <c r="A4" s="368" t="s">
        <v>3006</v>
      </c>
      <c r="B4" s="369"/>
      <c r="C4" s="370"/>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1" t="s">
        <v>3019</v>
      </c>
      <c r="B14" s="365"/>
      <c r="C14" s="366"/>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6">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5" t="s">
        <v>3024</v>
      </c>
      <c r="D19" s="123"/>
      <c r="E19" s="71">
        <f>MAX(H19:L19)</f>
        <v>0</v>
      </c>
      <c r="F19" s="71">
        <v>0</v>
      </c>
      <c r="H19" s="307">
        <f>IF(AND(H3=12,I3&lt;&gt;13,ABS(BILANCA!E176-BILANCA!E234-OBVEZE!D42)&gt;0.001),1,0)</f>
        <v>0</v>
      </c>
      <c r="I19" s="71"/>
      <c r="J19" s="71"/>
      <c r="K19" s="71"/>
      <c r="L19" s="71"/>
      <c r="M19" s="71"/>
      <c r="N19" s="71"/>
      <c r="O19" s="71"/>
      <c r="P19" s="71"/>
    </row>
    <row r="20" spans="1:16" ht="19.5" customHeight="1" x14ac:dyDescent="0.2">
      <c r="A20" s="364" t="s">
        <v>3025</v>
      </c>
      <c r="B20" s="365"/>
      <c r="C20" s="366"/>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5"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5"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5"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5"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5"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5"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5"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5"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5"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6">
        <v>258</v>
      </c>
      <c r="B274" s="134" t="str">
        <f>IF(E274=1,"Pogreška",IF(F274=1,"Provjera","O.K."))</f>
        <v>O.K.</v>
      </c>
      <c r="C274" s="305"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6">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4" t="s">
        <v>32</v>
      </c>
      <c r="B277" s="365"/>
      <c r="C277" s="366"/>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5"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5"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5"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4" t="s">
        <v>37</v>
      </c>
      <c r="B312" s="365"/>
      <c r="C312" s="366"/>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5"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4" t="s">
        <v>36</v>
      </c>
      <c r="B315" s="365"/>
      <c r="C315" s="366"/>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4" t="s">
        <v>3317</v>
      </c>
      <c r="B317" s="365"/>
      <c r="C317" s="366"/>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3319</v>
      </c>
      <c r="B1" s="379"/>
      <c r="C1" s="379"/>
    </row>
    <row r="2" spans="1:17" ht="33" customHeight="1" x14ac:dyDescent="0.2">
      <c r="A2" s="380" t="s">
        <v>3320</v>
      </c>
      <c r="B2" s="381"/>
      <c r="C2" s="373"/>
      <c r="D2" s="4"/>
      <c r="E2" s="4"/>
      <c r="F2" s="4"/>
      <c r="G2" s="4"/>
      <c r="H2" s="4"/>
      <c r="I2" s="4"/>
      <c r="J2" s="4"/>
      <c r="K2" s="4"/>
      <c r="L2" s="4"/>
      <c r="M2" s="4"/>
      <c r="N2" s="4"/>
      <c r="O2" s="4"/>
      <c r="P2" s="4"/>
      <c r="Q2" s="4"/>
    </row>
    <row r="3" spans="1:17" ht="18.75" customHeight="1" x14ac:dyDescent="0.2">
      <c r="A3" s="302" t="s">
        <v>3321</v>
      </c>
      <c r="B3" s="382" t="s">
        <v>3322</v>
      </c>
      <c r="C3" s="373"/>
      <c r="D3" s="4"/>
      <c r="E3" s="4"/>
      <c r="F3" s="4"/>
      <c r="G3" s="4"/>
      <c r="H3" s="4"/>
      <c r="I3" s="4"/>
      <c r="J3" s="4"/>
      <c r="K3" s="4"/>
      <c r="L3" s="4"/>
      <c r="M3" s="4"/>
      <c r="N3" s="4"/>
      <c r="O3" s="4"/>
      <c r="P3" s="4"/>
      <c r="Q3" s="4"/>
    </row>
    <row r="4" spans="1:17" ht="37.5" hidden="1" customHeight="1" x14ac:dyDescent="0.2">
      <c r="A4" s="303" t="s">
        <v>3323</v>
      </c>
      <c r="B4" s="372" t="s">
        <v>3324</v>
      </c>
      <c r="C4" s="373"/>
      <c r="D4" s="4"/>
      <c r="E4" s="4"/>
      <c r="F4" s="4"/>
      <c r="G4" s="4"/>
      <c r="H4" s="4"/>
      <c r="I4" s="4"/>
      <c r="J4" s="4"/>
      <c r="K4" s="4"/>
      <c r="L4" s="4"/>
      <c r="M4" s="4"/>
      <c r="N4" s="4"/>
      <c r="O4" s="4"/>
      <c r="P4" s="4"/>
      <c r="Q4" s="4"/>
    </row>
    <row r="5" spans="1:17" ht="48" hidden="1" customHeight="1" x14ac:dyDescent="0.2">
      <c r="A5" s="303" t="s">
        <v>3323</v>
      </c>
      <c r="B5" s="372" t="s">
        <v>3325</v>
      </c>
      <c r="C5" s="373"/>
      <c r="D5" s="4"/>
      <c r="E5" s="4"/>
      <c r="F5" s="4"/>
      <c r="G5" s="4"/>
      <c r="H5" s="4"/>
      <c r="I5" s="4"/>
      <c r="J5" s="4"/>
      <c r="K5" s="4"/>
      <c r="L5" s="4"/>
      <c r="M5" s="4"/>
      <c r="N5" s="4"/>
      <c r="O5" s="4"/>
      <c r="P5" s="4"/>
      <c r="Q5" s="4"/>
    </row>
    <row r="6" spans="1:17" ht="59.25" hidden="1" customHeight="1" x14ac:dyDescent="0.2">
      <c r="A6" s="303" t="s">
        <v>3323</v>
      </c>
      <c r="B6" s="372" t="s">
        <v>3326</v>
      </c>
      <c r="C6" s="373"/>
      <c r="D6" s="4"/>
      <c r="E6" s="4"/>
      <c r="F6" s="4"/>
      <c r="G6" s="4"/>
      <c r="H6" s="4"/>
      <c r="I6" s="4"/>
      <c r="J6" s="4"/>
      <c r="K6" s="4"/>
      <c r="L6" s="4"/>
      <c r="M6" s="4"/>
      <c r="N6" s="4"/>
      <c r="O6" s="4"/>
      <c r="P6" s="4"/>
      <c r="Q6" s="4"/>
    </row>
    <row r="7" spans="1:17" ht="48" hidden="1" customHeight="1" x14ac:dyDescent="0.2">
      <c r="A7" s="303" t="s">
        <v>3327</v>
      </c>
      <c r="B7" s="372" t="s">
        <v>3328</v>
      </c>
      <c r="C7" s="373"/>
      <c r="D7" s="4"/>
      <c r="E7" s="4"/>
      <c r="F7" s="4"/>
      <c r="G7" s="4"/>
      <c r="H7" s="4"/>
      <c r="I7" s="4"/>
      <c r="J7" s="4"/>
      <c r="K7" s="4"/>
      <c r="L7" s="4"/>
      <c r="M7" s="4"/>
      <c r="N7" s="4"/>
      <c r="O7" s="4"/>
      <c r="P7" s="4"/>
      <c r="Q7" s="4"/>
    </row>
    <row r="8" spans="1:17" ht="41.25" hidden="1" customHeight="1" x14ac:dyDescent="0.2">
      <c r="A8" s="303" t="s">
        <v>3329</v>
      </c>
      <c r="B8" s="372" t="s">
        <v>3330</v>
      </c>
      <c r="C8" s="373"/>
      <c r="D8" s="4"/>
      <c r="E8" s="4"/>
      <c r="F8" s="4"/>
      <c r="G8" s="4"/>
      <c r="H8" s="4"/>
      <c r="I8" s="4"/>
      <c r="J8" s="4"/>
      <c r="K8" s="4"/>
      <c r="L8" s="4"/>
      <c r="M8" s="4"/>
      <c r="N8" s="4"/>
      <c r="O8" s="4"/>
      <c r="P8" s="4"/>
      <c r="Q8" s="4"/>
    </row>
    <row r="9" spans="1:17" ht="59.25" hidden="1" customHeight="1" x14ac:dyDescent="0.2">
      <c r="A9" s="303" t="s">
        <v>3331</v>
      </c>
      <c r="B9" s="372" t="s">
        <v>3332</v>
      </c>
      <c r="C9" s="373"/>
      <c r="D9" s="4"/>
      <c r="E9" s="4"/>
      <c r="F9" s="4"/>
      <c r="G9" s="4"/>
      <c r="H9" s="4"/>
      <c r="I9" s="4"/>
      <c r="J9" s="4"/>
      <c r="K9" s="4"/>
      <c r="L9" s="4"/>
      <c r="M9" s="4"/>
      <c r="N9" s="4"/>
      <c r="O9" s="4"/>
      <c r="P9" s="4"/>
      <c r="Q9" s="4"/>
    </row>
    <row r="10" spans="1:17" ht="61.5" hidden="1" customHeight="1" x14ac:dyDescent="0.2">
      <c r="A10" s="303" t="s">
        <v>3331</v>
      </c>
      <c r="B10" s="372" t="s">
        <v>3333</v>
      </c>
      <c r="C10" s="373"/>
      <c r="D10" s="4"/>
      <c r="E10" s="4"/>
      <c r="F10" s="4"/>
      <c r="G10" s="4"/>
      <c r="H10" s="4"/>
      <c r="I10" s="4"/>
      <c r="J10" s="4"/>
      <c r="K10" s="4"/>
      <c r="L10" s="4"/>
      <c r="M10" s="4"/>
      <c r="N10" s="4"/>
      <c r="O10" s="4"/>
      <c r="P10" s="4"/>
      <c r="Q10" s="4"/>
    </row>
    <row r="11" spans="1:17" ht="43.5" hidden="1" customHeight="1" x14ac:dyDescent="0.2">
      <c r="A11" s="303" t="s">
        <v>3331</v>
      </c>
      <c r="B11" s="372" t="s">
        <v>3334</v>
      </c>
      <c r="C11" s="373"/>
      <c r="D11" s="4"/>
      <c r="E11" s="4"/>
      <c r="F11" s="4"/>
      <c r="G11" s="4"/>
      <c r="H11" s="4"/>
      <c r="I11" s="4"/>
      <c r="J11" s="4"/>
      <c r="K11" s="4"/>
      <c r="L11" s="4"/>
      <c r="M11" s="4"/>
      <c r="N11" s="4"/>
      <c r="O11" s="4"/>
      <c r="P11" s="4"/>
      <c r="Q11" s="4"/>
    </row>
    <row r="12" spans="1:17" ht="27.75" hidden="1" customHeight="1" x14ac:dyDescent="0.2">
      <c r="A12" s="303" t="s">
        <v>3335</v>
      </c>
      <c r="B12" s="372" t="s">
        <v>3336</v>
      </c>
      <c r="C12" s="373"/>
      <c r="D12" s="4"/>
      <c r="E12" s="4"/>
      <c r="F12" s="4"/>
      <c r="G12" s="4"/>
      <c r="H12" s="4"/>
      <c r="I12" s="4"/>
      <c r="J12" s="4"/>
      <c r="K12" s="4"/>
      <c r="L12" s="4"/>
      <c r="M12" s="4"/>
      <c r="N12" s="4"/>
      <c r="O12" s="4"/>
      <c r="P12" s="4"/>
      <c r="Q12" s="4"/>
    </row>
    <row r="13" spans="1:17" ht="27.75" hidden="1" customHeight="1" x14ac:dyDescent="0.2">
      <c r="A13" s="303" t="s">
        <v>3337</v>
      </c>
      <c r="B13" s="372" t="s">
        <v>3338</v>
      </c>
      <c r="C13" s="373"/>
      <c r="D13" s="4"/>
      <c r="E13" s="4"/>
      <c r="F13" s="4"/>
      <c r="G13" s="4"/>
      <c r="H13" s="4"/>
      <c r="I13" s="4"/>
      <c r="J13" s="4"/>
      <c r="K13" s="4"/>
      <c r="L13" s="4"/>
      <c r="M13" s="4"/>
      <c r="N13" s="4"/>
      <c r="O13" s="4"/>
      <c r="P13" s="4"/>
      <c r="Q13" s="4"/>
    </row>
    <row r="14" spans="1:17" ht="45.75" hidden="1" customHeight="1" x14ac:dyDescent="0.2">
      <c r="A14" s="303" t="s">
        <v>3339</v>
      </c>
      <c r="B14" s="372" t="s">
        <v>3340</v>
      </c>
      <c r="C14" s="373"/>
      <c r="D14" s="4"/>
      <c r="E14" s="4"/>
      <c r="F14" s="4"/>
      <c r="G14" s="4"/>
      <c r="H14" s="4"/>
      <c r="I14" s="4"/>
      <c r="J14" s="4"/>
      <c r="K14" s="4"/>
      <c r="L14" s="4"/>
      <c r="M14" s="4"/>
      <c r="N14" s="4"/>
      <c r="O14" s="4"/>
      <c r="P14" s="4"/>
      <c r="Q14" s="4"/>
    </row>
    <row r="15" spans="1:17" ht="45.75" hidden="1" customHeight="1" x14ac:dyDescent="0.2">
      <c r="A15" s="303" t="s">
        <v>3341</v>
      </c>
      <c r="B15" s="372" t="s">
        <v>3342</v>
      </c>
      <c r="C15" s="373"/>
      <c r="D15" s="4"/>
      <c r="E15" s="4"/>
      <c r="F15" s="4"/>
      <c r="G15" s="4"/>
      <c r="H15" s="4"/>
      <c r="I15" s="4"/>
      <c r="J15" s="4"/>
      <c r="K15" s="4"/>
      <c r="L15" s="4"/>
      <c r="M15" s="4"/>
      <c r="N15" s="4"/>
      <c r="O15" s="4"/>
      <c r="P15" s="4"/>
      <c r="Q15" s="4"/>
    </row>
    <row r="16" spans="1:17" ht="51" hidden="1" customHeight="1" x14ac:dyDescent="0.2">
      <c r="A16" s="303" t="s">
        <v>3343</v>
      </c>
      <c r="B16" s="372" t="s">
        <v>3344</v>
      </c>
      <c r="C16" s="373"/>
      <c r="D16" s="4"/>
      <c r="E16" s="4"/>
      <c r="F16" s="4"/>
      <c r="G16" s="4"/>
      <c r="H16" s="4"/>
      <c r="I16" s="4"/>
      <c r="J16" s="4"/>
      <c r="K16" s="4"/>
      <c r="L16" s="4"/>
      <c r="M16" s="4"/>
      <c r="N16" s="4"/>
      <c r="O16" s="4"/>
      <c r="P16" s="4"/>
      <c r="Q16" s="4"/>
    </row>
    <row r="17" spans="1:17" ht="27.75" hidden="1" customHeight="1" x14ac:dyDescent="0.2">
      <c r="A17" s="303" t="s">
        <v>3345</v>
      </c>
      <c r="B17" s="372" t="s">
        <v>3346</v>
      </c>
      <c r="C17" s="373"/>
      <c r="D17" s="4"/>
      <c r="E17" s="4"/>
      <c r="F17" s="4"/>
      <c r="G17" s="4"/>
      <c r="H17" s="4"/>
      <c r="I17" s="4"/>
      <c r="J17" s="4"/>
      <c r="K17" s="4"/>
      <c r="L17" s="4"/>
      <c r="M17" s="4"/>
      <c r="N17" s="4"/>
      <c r="O17" s="4"/>
      <c r="P17" s="4"/>
      <c r="Q17" s="4"/>
    </row>
    <row r="18" spans="1:17" ht="27.75" hidden="1" customHeight="1" x14ac:dyDescent="0.2">
      <c r="A18" s="303" t="s">
        <v>3347</v>
      </c>
      <c r="B18" s="372" t="s">
        <v>3348</v>
      </c>
      <c r="C18" s="373"/>
      <c r="D18" s="4"/>
      <c r="E18" s="4"/>
      <c r="F18" s="4"/>
      <c r="G18" s="4"/>
      <c r="H18" s="4"/>
      <c r="I18" s="4"/>
      <c r="J18" s="4"/>
      <c r="K18" s="4"/>
      <c r="L18" s="4"/>
      <c r="M18" s="4"/>
      <c r="N18" s="4"/>
      <c r="O18" s="4"/>
      <c r="P18" s="4"/>
      <c r="Q18" s="4"/>
    </row>
    <row r="19" spans="1:17" ht="45" hidden="1" customHeight="1" x14ac:dyDescent="0.2">
      <c r="A19" s="303" t="s">
        <v>3347</v>
      </c>
      <c r="B19" s="372" t="s">
        <v>3349</v>
      </c>
      <c r="C19" s="373"/>
      <c r="D19" s="4"/>
      <c r="E19" s="4"/>
      <c r="F19" s="4"/>
      <c r="G19" s="4"/>
      <c r="H19" s="4"/>
      <c r="I19" s="4"/>
      <c r="J19" s="4"/>
      <c r="K19" s="4"/>
      <c r="L19" s="4"/>
      <c r="M19" s="4"/>
      <c r="N19" s="4"/>
      <c r="O19" s="4"/>
      <c r="P19" s="4"/>
      <c r="Q19" s="4"/>
    </row>
    <row r="20" spans="1:17" ht="45" hidden="1" customHeight="1" x14ac:dyDescent="0.2">
      <c r="A20" s="303" t="s">
        <v>3350</v>
      </c>
      <c r="B20" s="372" t="s">
        <v>3351</v>
      </c>
      <c r="C20" s="373"/>
      <c r="D20" s="4"/>
      <c r="E20" s="4"/>
      <c r="F20" s="4"/>
      <c r="G20" s="4"/>
      <c r="H20" s="4"/>
      <c r="I20" s="4"/>
      <c r="J20" s="4"/>
      <c r="K20" s="4"/>
      <c r="L20" s="4"/>
      <c r="M20" s="4"/>
      <c r="N20" s="4"/>
      <c r="O20" s="4"/>
      <c r="P20" s="4"/>
      <c r="Q20" s="4"/>
    </row>
    <row r="21" spans="1:17" ht="30" hidden="1" customHeight="1" x14ac:dyDescent="0.2">
      <c r="A21" s="303" t="s">
        <v>3352</v>
      </c>
      <c r="B21" s="372" t="s">
        <v>3353</v>
      </c>
      <c r="C21" s="373"/>
      <c r="D21" s="4"/>
      <c r="E21" s="4"/>
      <c r="F21" s="4"/>
      <c r="G21" s="4"/>
      <c r="H21" s="4"/>
      <c r="I21" s="4"/>
      <c r="J21" s="4"/>
      <c r="K21" s="4"/>
      <c r="L21" s="4"/>
      <c r="M21" s="4"/>
      <c r="N21" s="4"/>
      <c r="O21" s="4"/>
      <c r="P21" s="4"/>
      <c r="Q21" s="4"/>
    </row>
    <row r="22" spans="1:17" ht="30" hidden="1" customHeight="1" x14ac:dyDescent="0.2">
      <c r="A22" s="303" t="s">
        <v>3354</v>
      </c>
      <c r="B22" s="372" t="s">
        <v>3355</v>
      </c>
      <c r="C22" s="373"/>
      <c r="D22" s="4"/>
      <c r="E22" s="4"/>
      <c r="F22" s="4"/>
      <c r="G22" s="4"/>
      <c r="H22" s="4"/>
      <c r="I22" s="4"/>
      <c r="J22" s="4"/>
      <c r="K22" s="4"/>
      <c r="L22" s="4"/>
      <c r="M22" s="4"/>
      <c r="N22" s="4"/>
      <c r="O22" s="4"/>
      <c r="P22" s="4"/>
      <c r="Q22" s="4"/>
    </row>
    <row r="23" spans="1:17" ht="30" hidden="1" customHeight="1" x14ac:dyDescent="0.2">
      <c r="A23" s="303" t="s">
        <v>3356</v>
      </c>
      <c r="B23" s="372" t="s">
        <v>3357</v>
      </c>
      <c r="C23" s="373"/>
      <c r="D23" s="4"/>
      <c r="E23" s="4"/>
      <c r="F23" s="4"/>
      <c r="G23" s="4"/>
      <c r="H23" s="4"/>
      <c r="I23" s="4"/>
      <c r="J23" s="4"/>
      <c r="K23" s="4"/>
      <c r="L23" s="4"/>
      <c r="M23" s="4"/>
      <c r="N23" s="4"/>
      <c r="O23" s="4"/>
      <c r="P23" s="4"/>
      <c r="Q23" s="4"/>
    </row>
    <row r="24" spans="1:17" ht="30" hidden="1" customHeight="1" x14ac:dyDescent="0.2">
      <c r="A24" s="303" t="s">
        <v>3358</v>
      </c>
      <c r="B24" s="372" t="s">
        <v>3359</v>
      </c>
      <c r="C24" s="373"/>
      <c r="D24" s="4"/>
      <c r="E24" s="4"/>
      <c r="F24" s="4"/>
      <c r="G24" s="4"/>
      <c r="H24" s="4"/>
      <c r="I24" s="4"/>
      <c r="J24" s="4"/>
      <c r="K24" s="4"/>
      <c r="L24" s="4"/>
      <c r="M24" s="4"/>
      <c r="N24" s="4"/>
      <c r="O24" s="4"/>
      <c r="P24" s="4"/>
      <c r="Q24" s="4"/>
    </row>
    <row r="25" spans="1:17" ht="30" hidden="1" customHeight="1" x14ac:dyDescent="0.2">
      <c r="A25" s="303" t="s">
        <v>3360</v>
      </c>
      <c r="B25" s="372" t="s">
        <v>3361</v>
      </c>
      <c r="C25" s="373"/>
      <c r="D25" s="4"/>
      <c r="E25" s="4"/>
      <c r="F25" s="4"/>
      <c r="G25" s="4"/>
      <c r="H25" s="4"/>
      <c r="I25" s="4"/>
      <c r="J25" s="4"/>
      <c r="K25" s="4"/>
      <c r="L25" s="4"/>
      <c r="M25" s="4"/>
      <c r="N25" s="4"/>
      <c r="O25" s="4"/>
      <c r="P25" s="4"/>
      <c r="Q25" s="4"/>
    </row>
    <row r="26" spans="1:17" ht="30" hidden="1" customHeight="1" x14ac:dyDescent="0.2">
      <c r="A26" s="303" t="s">
        <v>3362</v>
      </c>
      <c r="B26" s="372" t="s">
        <v>3363</v>
      </c>
      <c r="C26" s="373"/>
      <c r="D26" s="4"/>
      <c r="E26" s="4"/>
      <c r="F26" s="4"/>
      <c r="G26" s="4"/>
      <c r="H26" s="4"/>
      <c r="I26" s="4"/>
      <c r="J26" s="4"/>
      <c r="K26" s="4"/>
      <c r="L26" s="4"/>
      <c r="M26" s="4"/>
      <c r="N26" s="4"/>
      <c r="O26" s="4"/>
      <c r="P26" s="4"/>
      <c r="Q26" s="4"/>
    </row>
    <row r="27" spans="1:17" ht="70.5" hidden="1" customHeight="1" x14ac:dyDescent="0.2">
      <c r="A27" s="303" t="s">
        <v>3364</v>
      </c>
      <c r="B27" s="372" t="s">
        <v>3365</v>
      </c>
      <c r="C27" s="373"/>
      <c r="D27" s="4"/>
      <c r="E27" s="4"/>
      <c r="F27" s="4"/>
      <c r="G27" s="4"/>
      <c r="H27" s="4"/>
      <c r="I27" s="4"/>
      <c r="J27" s="4"/>
      <c r="K27" s="4"/>
      <c r="L27" s="4"/>
      <c r="M27" s="4"/>
      <c r="N27" s="4"/>
      <c r="O27" s="4"/>
      <c r="P27" s="4"/>
      <c r="Q27" s="4"/>
    </row>
    <row r="28" spans="1:17" ht="48" hidden="1" customHeight="1" x14ac:dyDescent="0.2">
      <c r="A28" s="303" t="s">
        <v>3366</v>
      </c>
      <c r="B28" s="372" t="s">
        <v>3367</v>
      </c>
      <c r="C28" s="373"/>
      <c r="D28" s="4"/>
      <c r="E28" s="4"/>
      <c r="F28" s="4"/>
      <c r="G28" s="4"/>
      <c r="H28" s="4"/>
      <c r="I28" s="4"/>
      <c r="J28" s="4"/>
      <c r="K28" s="4"/>
      <c r="L28" s="4"/>
      <c r="M28" s="4"/>
      <c r="N28" s="4"/>
      <c r="O28" s="4"/>
      <c r="P28" s="4"/>
      <c r="Q28" s="4"/>
    </row>
    <row r="29" spans="1:17" ht="100.5" hidden="1" customHeight="1" x14ac:dyDescent="0.2">
      <c r="A29" s="303" t="s">
        <v>3368</v>
      </c>
      <c r="B29" s="372" t="s">
        <v>3369</v>
      </c>
      <c r="C29" s="373"/>
      <c r="D29" s="4"/>
      <c r="E29" s="4"/>
      <c r="F29" s="4"/>
      <c r="G29" s="4"/>
      <c r="H29" s="4"/>
      <c r="I29" s="4"/>
      <c r="J29" s="4"/>
      <c r="K29" s="4"/>
      <c r="L29" s="4"/>
      <c r="M29" s="4"/>
      <c r="N29" s="4"/>
      <c r="O29" s="4"/>
      <c r="P29" s="4"/>
      <c r="Q29" s="4"/>
    </row>
    <row r="30" spans="1:17" ht="45" hidden="1" customHeight="1" x14ac:dyDescent="0.2">
      <c r="A30" s="303" t="s">
        <v>3370</v>
      </c>
      <c r="B30" s="372" t="s">
        <v>3371</v>
      </c>
      <c r="C30" s="373"/>
      <c r="D30" s="4"/>
      <c r="E30" s="4"/>
      <c r="F30" s="4"/>
      <c r="G30" s="4"/>
      <c r="H30" s="4"/>
      <c r="I30" s="4"/>
      <c r="J30" s="4"/>
      <c r="K30" s="4"/>
      <c r="L30" s="4"/>
      <c r="M30" s="4"/>
      <c r="N30" s="4"/>
      <c r="O30" s="4"/>
      <c r="P30" s="4"/>
      <c r="Q30" s="4"/>
    </row>
    <row r="31" spans="1:17" ht="45" hidden="1" customHeight="1" x14ac:dyDescent="0.2">
      <c r="A31" s="303" t="s">
        <v>3372</v>
      </c>
      <c r="B31" s="372" t="s">
        <v>3373</v>
      </c>
      <c r="C31" s="373"/>
      <c r="D31" s="4"/>
      <c r="E31" s="4"/>
      <c r="F31" s="4"/>
      <c r="G31" s="4"/>
      <c r="H31" s="4"/>
      <c r="I31" s="4"/>
      <c r="J31" s="4"/>
      <c r="K31" s="4"/>
      <c r="L31" s="4"/>
      <c r="M31" s="4"/>
      <c r="N31" s="4"/>
      <c r="O31" s="4"/>
      <c r="P31" s="4"/>
      <c r="Q31" s="4"/>
    </row>
    <row r="32" spans="1:17" ht="45" hidden="1" customHeight="1" x14ac:dyDescent="0.2">
      <c r="A32" s="303" t="s">
        <v>3374</v>
      </c>
      <c r="B32" s="372" t="s">
        <v>3375</v>
      </c>
      <c r="C32" s="373"/>
      <c r="D32" s="4"/>
      <c r="E32" s="4"/>
      <c r="F32" s="4"/>
      <c r="G32" s="4"/>
      <c r="H32" s="4"/>
      <c r="I32" s="4"/>
      <c r="J32" s="4"/>
      <c r="K32" s="4"/>
      <c r="L32" s="4"/>
      <c r="M32" s="4"/>
      <c r="N32" s="4"/>
      <c r="O32" s="4"/>
      <c r="P32" s="4"/>
      <c r="Q32" s="4"/>
    </row>
    <row r="33" spans="1:17" ht="72" hidden="1" customHeight="1" x14ac:dyDescent="0.2">
      <c r="A33" s="303" t="s">
        <v>3376</v>
      </c>
      <c r="B33" s="372" t="s">
        <v>3377</v>
      </c>
      <c r="C33" s="373"/>
      <c r="D33" s="4"/>
      <c r="E33" s="4"/>
      <c r="F33" s="4"/>
      <c r="G33" s="4"/>
      <c r="H33" s="4"/>
      <c r="I33" s="4"/>
      <c r="J33" s="4"/>
      <c r="K33" s="4"/>
      <c r="L33" s="4"/>
      <c r="M33" s="4"/>
      <c r="N33" s="4"/>
      <c r="O33" s="4"/>
      <c r="P33" s="4"/>
      <c r="Q33" s="4"/>
    </row>
    <row r="34" spans="1:17" ht="79.5" hidden="1" customHeight="1" x14ac:dyDescent="0.2">
      <c r="A34" s="303" t="s">
        <v>3378</v>
      </c>
      <c r="B34" s="372" t="s">
        <v>3379</v>
      </c>
      <c r="C34" s="373"/>
      <c r="D34" s="4"/>
      <c r="E34" s="4"/>
      <c r="F34" s="4"/>
      <c r="G34" s="4"/>
      <c r="H34" s="4"/>
      <c r="I34" s="4"/>
      <c r="J34" s="4"/>
      <c r="K34" s="4"/>
      <c r="L34" s="4"/>
      <c r="M34" s="4"/>
      <c r="N34" s="4"/>
      <c r="O34" s="4"/>
      <c r="P34" s="4"/>
      <c r="Q34" s="4"/>
    </row>
    <row r="35" spans="1:17" ht="70.5" hidden="1" customHeight="1" x14ac:dyDescent="0.2">
      <c r="A35" s="303" t="s">
        <v>3380</v>
      </c>
      <c r="B35" s="372" t="s">
        <v>3381</v>
      </c>
      <c r="C35" s="373"/>
      <c r="D35" s="4"/>
      <c r="E35" s="4"/>
      <c r="F35" s="4"/>
      <c r="G35" s="4"/>
      <c r="H35" s="4"/>
      <c r="I35" s="4"/>
      <c r="J35" s="4"/>
      <c r="K35" s="4"/>
      <c r="L35" s="4"/>
      <c r="M35" s="4"/>
      <c r="N35" s="4"/>
      <c r="O35" s="4"/>
      <c r="P35" s="4"/>
      <c r="Q35" s="4"/>
    </row>
    <row r="36" spans="1:17" ht="45.75" hidden="1" customHeight="1" x14ac:dyDescent="0.2">
      <c r="A36" s="303" t="s">
        <v>3382</v>
      </c>
      <c r="B36" s="372" t="s">
        <v>3383</v>
      </c>
      <c r="C36" s="373"/>
      <c r="D36" s="4"/>
      <c r="E36" s="4"/>
      <c r="F36" s="4"/>
      <c r="G36" s="4"/>
      <c r="H36" s="4"/>
      <c r="I36" s="4"/>
      <c r="J36" s="4"/>
      <c r="K36" s="4"/>
      <c r="L36" s="4"/>
      <c r="M36" s="4"/>
      <c r="N36" s="4"/>
      <c r="O36" s="4"/>
      <c r="P36" s="4"/>
      <c r="Q36" s="4"/>
    </row>
    <row r="37" spans="1:17" ht="54.75" hidden="1" customHeight="1" x14ac:dyDescent="0.2">
      <c r="A37" s="303" t="s">
        <v>3384</v>
      </c>
      <c r="B37" s="372" t="s">
        <v>3385</v>
      </c>
      <c r="C37" s="373"/>
      <c r="D37" s="4"/>
      <c r="E37" s="4"/>
      <c r="F37" s="4"/>
      <c r="G37" s="4"/>
      <c r="H37" s="4"/>
      <c r="I37" s="4"/>
      <c r="J37" s="4"/>
      <c r="K37" s="4"/>
      <c r="L37" s="4"/>
      <c r="M37" s="4"/>
      <c r="N37" s="4"/>
      <c r="O37" s="4"/>
      <c r="P37" s="4"/>
      <c r="Q37" s="4"/>
    </row>
    <row r="38" spans="1:17" ht="37.5" hidden="1" customHeight="1" x14ac:dyDescent="0.2">
      <c r="A38" s="303" t="s">
        <v>3386</v>
      </c>
      <c r="B38" s="372" t="s">
        <v>3387</v>
      </c>
      <c r="C38" s="373"/>
      <c r="D38" s="4"/>
      <c r="E38" s="4"/>
      <c r="F38" s="4"/>
      <c r="G38" s="4"/>
      <c r="H38" s="4"/>
      <c r="I38" s="4"/>
      <c r="J38" s="4"/>
      <c r="K38" s="4"/>
      <c r="L38" s="4"/>
      <c r="M38" s="4"/>
      <c r="N38" s="4"/>
      <c r="O38" s="4"/>
      <c r="P38" s="4"/>
      <c r="Q38" s="4"/>
    </row>
    <row r="39" spans="1:17" ht="61.5" hidden="1" customHeight="1" x14ac:dyDescent="0.2">
      <c r="A39" s="303" t="s">
        <v>3388</v>
      </c>
      <c r="B39" s="372" t="s">
        <v>3389</v>
      </c>
      <c r="C39" s="373"/>
      <c r="D39" s="4"/>
      <c r="E39" s="4"/>
      <c r="F39" s="4"/>
      <c r="G39" s="4"/>
      <c r="H39" s="4"/>
      <c r="I39" s="4"/>
      <c r="J39" s="4"/>
      <c r="K39" s="4"/>
      <c r="L39" s="4"/>
      <c r="M39" s="4"/>
      <c r="N39" s="4"/>
      <c r="O39" s="4"/>
      <c r="P39" s="4"/>
      <c r="Q39" s="4"/>
    </row>
    <row r="40" spans="1:17" ht="53.25" hidden="1" customHeight="1" x14ac:dyDescent="0.2">
      <c r="A40" s="303" t="s">
        <v>3390</v>
      </c>
      <c r="B40" s="372" t="s">
        <v>3391</v>
      </c>
      <c r="C40" s="373"/>
      <c r="D40" s="4"/>
      <c r="E40" s="4"/>
      <c r="F40" s="4"/>
      <c r="G40" s="4"/>
      <c r="H40" s="4"/>
      <c r="I40" s="4"/>
      <c r="J40" s="4"/>
      <c r="K40" s="4"/>
      <c r="L40" s="4"/>
      <c r="M40" s="4"/>
      <c r="N40" s="4"/>
      <c r="O40" s="4"/>
      <c r="P40" s="4"/>
      <c r="Q40" s="4"/>
    </row>
    <row r="41" spans="1:17" ht="73.5" hidden="1" customHeight="1" x14ac:dyDescent="0.2">
      <c r="A41" s="303" t="s">
        <v>3392</v>
      </c>
      <c r="B41" s="372" t="s">
        <v>3393</v>
      </c>
      <c r="C41" s="373"/>
      <c r="D41" s="4"/>
      <c r="E41" s="4"/>
      <c r="F41" s="4"/>
      <c r="G41" s="4"/>
      <c r="H41" s="4"/>
      <c r="I41" s="4"/>
      <c r="J41" s="4"/>
      <c r="K41" s="4"/>
      <c r="L41" s="4"/>
      <c r="M41" s="4"/>
      <c r="N41" s="4"/>
      <c r="O41" s="4"/>
      <c r="P41" s="4"/>
      <c r="Q41" s="4"/>
    </row>
    <row r="42" spans="1:17" ht="57.75" hidden="1" customHeight="1" x14ac:dyDescent="0.2">
      <c r="A42" s="303" t="s">
        <v>3394</v>
      </c>
      <c r="B42" s="372" t="s">
        <v>3395</v>
      </c>
      <c r="C42" s="373"/>
      <c r="D42" s="4"/>
      <c r="E42" s="4"/>
      <c r="F42" s="4"/>
      <c r="G42" s="4"/>
      <c r="H42" s="4"/>
      <c r="I42" s="4"/>
      <c r="J42" s="4"/>
      <c r="K42" s="4"/>
      <c r="L42" s="4"/>
      <c r="M42" s="4"/>
      <c r="N42" s="4"/>
      <c r="O42" s="4"/>
      <c r="P42" s="4"/>
      <c r="Q42" s="4"/>
    </row>
    <row r="43" spans="1:17" ht="84" hidden="1" customHeight="1" x14ac:dyDescent="0.2">
      <c r="A43" s="303" t="s">
        <v>3396</v>
      </c>
      <c r="B43" s="372" t="s">
        <v>3397</v>
      </c>
      <c r="C43" s="373"/>
      <c r="D43" s="4"/>
      <c r="E43" s="4"/>
      <c r="F43" s="4"/>
      <c r="G43" s="4"/>
      <c r="H43" s="4"/>
      <c r="I43" s="4"/>
      <c r="J43" s="4"/>
      <c r="K43" s="4"/>
      <c r="L43" s="4"/>
      <c r="M43" s="4"/>
      <c r="N43" s="4"/>
      <c r="O43" s="4"/>
      <c r="P43" s="4"/>
      <c r="Q43" s="4"/>
    </row>
    <row r="44" spans="1:17" ht="48" hidden="1" customHeight="1" x14ac:dyDescent="0.2">
      <c r="A44" s="303" t="s">
        <v>3398</v>
      </c>
      <c r="B44" s="372" t="s">
        <v>3399</v>
      </c>
      <c r="C44" s="373"/>
      <c r="D44" s="4"/>
      <c r="E44" s="4"/>
      <c r="F44" s="4"/>
      <c r="G44" s="4"/>
      <c r="H44" s="4"/>
      <c r="I44" s="4"/>
      <c r="J44" s="4"/>
      <c r="K44" s="4"/>
      <c r="L44" s="4"/>
      <c r="M44" s="4"/>
      <c r="N44" s="4"/>
      <c r="O44" s="4"/>
      <c r="P44" s="4"/>
      <c r="Q44" s="4"/>
    </row>
    <row r="45" spans="1:17" ht="57" hidden="1" customHeight="1" x14ac:dyDescent="0.2">
      <c r="A45" s="303" t="s">
        <v>3400</v>
      </c>
      <c r="B45" s="372" t="s">
        <v>3401</v>
      </c>
      <c r="C45" s="373"/>
      <c r="D45" s="4"/>
      <c r="E45" s="4"/>
      <c r="F45" s="4"/>
      <c r="G45" s="4"/>
      <c r="H45" s="4"/>
      <c r="I45" s="4"/>
      <c r="J45" s="4"/>
      <c r="K45" s="4"/>
      <c r="L45" s="4"/>
      <c r="M45" s="4"/>
      <c r="N45" s="4"/>
      <c r="O45" s="4"/>
      <c r="P45" s="4"/>
      <c r="Q45" s="4"/>
    </row>
    <row r="46" spans="1:17" ht="73.5" hidden="1" customHeight="1" x14ac:dyDescent="0.2">
      <c r="A46" s="303" t="s">
        <v>3402</v>
      </c>
      <c r="B46" s="377" t="s">
        <v>3403</v>
      </c>
      <c r="C46" s="373"/>
      <c r="D46" s="41"/>
      <c r="E46" s="4"/>
      <c r="F46" s="4"/>
      <c r="G46" s="4"/>
      <c r="H46" s="4"/>
      <c r="I46" s="4"/>
      <c r="J46" s="4"/>
      <c r="K46" s="4"/>
      <c r="L46" s="4"/>
      <c r="M46" s="4"/>
      <c r="N46" s="4"/>
      <c r="O46" s="4"/>
      <c r="P46" s="4"/>
      <c r="Q46" s="4"/>
    </row>
    <row r="47" spans="1:17" ht="66" hidden="1" customHeight="1" x14ac:dyDescent="0.2">
      <c r="A47" s="46" t="s">
        <v>3404</v>
      </c>
      <c r="B47" s="378" t="s">
        <v>3405</v>
      </c>
      <c r="C47" s="378"/>
      <c r="D47" s="4"/>
      <c r="E47" s="4"/>
      <c r="F47" s="4"/>
      <c r="G47" s="4"/>
      <c r="H47" s="4"/>
      <c r="I47" s="4"/>
      <c r="J47" s="4"/>
      <c r="K47" s="4"/>
      <c r="L47" s="4"/>
      <c r="M47" s="4"/>
      <c r="N47" s="4"/>
      <c r="O47" s="4"/>
      <c r="P47" s="4"/>
      <c r="Q47" s="4"/>
    </row>
    <row r="48" spans="1:17" ht="123.75" customHeight="1" x14ac:dyDescent="0.2">
      <c r="A48" s="265" t="s">
        <v>3406</v>
      </c>
      <c r="B48" s="376" t="s">
        <v>3407</v>
      </c>
      <c r="C48" s="375"/>
      <c r="D48" s="4"/>
      <c r="E48" s="4"/>
      <c r="F48" s="4"/>
      <c r="G48" s="4"/>
      <c r="H48" s="4"/>
      <c r="I48" s="4"/>
      <c r="J48" s="4"/>
      <c r="K48" s="4"/>
      <c r="L48" s="4"/>
      <c r="M48" s="4"/>
      <c r="N48" s="4"/>
      <c r="O48" s="4"/>
      <c r="P48" s="4"/>
      <c r="Q48" s="4"/>
    </row>
    <row r="49" spans="1:17" ht="34.5" customHeight="1" x14ac:dyDescent="0.2">
      <c r="A49" s="265" t="s">
        <v>3408</v>
      </c>
      <c r="B49" s="374" t="s">
        <v>3409</v>
      </c>
      <c r="C49" s="375"/>
      <c r="D49" s="4"/>
      <c r="E49" s="4"/>
      <c r="F49" s="4"/>
      <c r="G49" s="4"/>
      <c r="H49" s="4"/>
      <c r="I49" s="4"/>
      <c r="J49" s="4"/>
      <c r="K49" s="4"/>
      <c r="L49" s="4"/>
      <c r="M49" s="4"/>
      <c r="N49" s="4"/>
      <c r="O49" s="4"/>
      <c r="P49" s="4"/>
      <c r="Q49" s="4"/>
    </row>
    <row r="50" spans="1:17" ht="34.5" customHeight="1" x14ac:dyDescent="0.2">
      <c r="A50" s="265" t="s">
        <v>3410</v>
      </c>
      <c r="B50" s="374" t="s">
        <v>3411</v>
      </c>
      <c r="C50" s="375"/>
      <c r="D50" s="4"/>
      <c r="E50" s="4"/>
      <c r="F50" s="4"/>
      <c r="G50" s="4"/>
      <c r="H50" s="4"/>
      <c r="I50" s="4"/>
      <c r="J50" s="4"/>
      <c r="K50" s="4"/>
      <c r="L50" s="4"/>
      <c r="M50" s="4"/>
      <c r="N50" s="4"/>
      <c r="O50" s="4"/>
      <c r="P50" s="4"/>
      <c r="Q50" s="4"/>
    </row>
    <row r="51" spans="1:17" ht="31.5" customHeight="1" x14ac:dyDescent="0.2">
      <c r="A51" s="304" t="s">
        <v>3412</v>
      </c>
      <c r="B51" s="372" t="s">
        <v>3413</v>
      </c>
      <c r="C51" s="373"/>
      <c r="D51" s="4"/>
      <c r="E51" s="4"/>
      <c r="F51" s="4"/>
      <c r="G51" s="4"/>
      <c r="H51" s="4"/>
      <c r="I51" s="4"/>
      <c r="J51" s="4"/>
      <c r="K51" s="4"/>
      <c r="L51" s="4"/>
      <c r="M51" s="4"/>
      <c r="N51" s="4"/>
      <c r="O51" s="4"/>
      <c r="P51" s="4"/>
      <c r="Q51" s="4"/>
    </row>
    <row r="52" spans="1:17" ht="31.5" customHeight="1" x14ac:dyDescent="0.2">
      <c r="A52" s="304" t="s">
        <v>3414</v>
      </c>
      <c r="B52" s="372" t="s">
        <v>3415</v>
      </c>
      <c r="C52" s="373"/>
      <c r="D52" s="4"/>
      <c r="E52" s="4"/>
      <c r="F52" s="4"/>
      <c r="G52" s="4"/>
      <c r="H52" s="4"/>
      <c r="I52" s="4"/>
      <c r="J52" s="4"/>
      <c r="K52" s="4"/>
      <c r="L52" s="4"/>
      <c r="M52" s="4"/>
      <c r="N52" s="4"/>
      <c r="O52" s="4"/>
      <c r="P52" s="4"/>
      <c r="Q52" s="4"/>
    </row>
    <row r="53" spans="1:17" ht="31.5" customHeight="1" x14ac:dyDescent="0.2">
      <c r="A53" s="304" t="s">
        <v>3416</v>
      </c>
      <c r="B53" s="383" t="s">
        <v>3417</v>
      </c>
      <c r="C53" s="384"/>
      <c r="D53" s="4"/>
      <c r="E53" s="4"/>
      <c r="F53" s="4"/>
      <c r="G53" s="4"/>
      <c r="H53" s="4"/>
      <c r="I53" s="4"/>
      <c r="J53" s="4"/>
      <c r="K53" s="4"/>
      <c r="L53" s="4"/>
      <c r="M53" s="4"/>
      <c r="N53" s="4"/>
      <c r="O53" s="4"/>
      <c r="P53" s="4"/>
      <c r="Q53" s="4"/>
    </row>
    <row r="54" spans="1:17" ht="31.5" customHeight="1" x14ac:dyDescent="0.2">
      <c r="A54" s="304" t="s">
        <v>3418</v>
      </c>
      <c r="B54" s="383" t="s">
        <v>3419</v>
      </c>
      <c r="C54" s="384"/>
      <c r="D54" s="4"/>
      <c r="E54" s="4"/>
      <c r="F54" s="4"/>
      <c r="G54" s="4"/>
      <c r="H54" s="4"/>
      <c r="I54" s="4"/>
      <c r="J54" s="4"/>
      <c r="K54" s="4"/>
      <c r="L54" s="4"/>
      <c r="M54" s="4"/>
      <c r="N54" s="4"/>
      <c r="O54" s="4"/>
      <c r="P54" s="4"/>
      <c r="Q54" s="4"/>
    </row>
    <row r="55" spans="1:17" ht="54.6" customHeight="1" x14ac:dyDescent="0.2">
      <c r="A55" s="304" t="s">
        <v>3420</v>
      </c>
      <c r="B55" s="383" t="s">
        <v>3421</v>
      </c>
      <c r="C55" s="384"/>
      <c r="D55" s="4"/>
      <c r="E55" s="4"/>
      <c r="F55" s="4"/>
      <c r="G55" s="4"/>
      <c r="H55" s="4"/>
      <c r="I55" s="4"/>
      <c r="J55" s="4"/>
      <c r="K55" s="4"/>
      <c r="L55" s="4"/>
      <c r="M55" s="4"/>
      <c r="N55" s="4"/>
      <c r="O55" s="4"/>
      <c r="P55" s="4"/>
      <c r="Q55" s="4"/>
    </row>
    <row r="56" spans="1:17" ht="54.6" customHeight="1" x14ac:dyDescent="0.2">
      <c r="A56" s="304" t="s">
        <v>3422</v>
      </c>
      <c r="B56" s="383" t="s">
        <v>3423</v>
      </c>
      <c r="C56" s="384"/>
      <c r="D56" s="4"/>
      <c r="E56" s="4"/>
      <c r="F56" s="4"/>
      <c r="G56" s="4"/>
      <c r="H56" s="4"/>
      <c r="I56" s="4"/>
      <c r="J56" s="4"/>
      <c r="K56" s="4"/>
      <c r="L56" s="4"/>
      <c r="M56" s="4"/>
      <c r="N56" s="4"/>
      <c r="O56" s="4"/>
      <c r="P56" s="4"/>
      <c r="Q56" s="4"/>
    </row>
    <row r="57" spans="1:17" ht="54" customHeight="1" x14ac:dyDescent="0.2">
      <c r="A57" s="304" t="s">
        <v>3424</v>
      </c>
      <c r="B57" s="383" t="s">
        <v>3425</v>
      </c>
      <c r="C57" s="38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Nataša Ilić-Huserik</cp:lastModifiedBy>
  <cp:lastPrinted>2024-09-24T08:26:57Z</cp:lastPrinted>
  <dcterms:created xsi:type="dcterms:W3CDTF">2022-04-01T05:14:30Z</dcterms:created>
  <dcterms:modified xsi:type="dcterms:W3CDTF">2025-01-30T11:55:31Z</dcterms:modified>
</cp:coreProperties>
</file>