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lic\Documents\"/>
    </mc:Choice>
  </mc:AlternateContent>
  <xr:revisionPtr revIDLastSave="0" documentId="13_ncr:1_{65C0218F-A3A8-4481-A36A-49CEFA59A75A}" xr6:coauthVersionLast="47" xr6:coauthVersionMax="47" xr10:uidLastSave="{00000000-0000-0000-0000-000000000000}"/>
  <bookViews>
    <workbookView xWindow="4365" yWindow="4365" windowWidth="20760" windowHeight="11145" xr2:uid="{00000000-000D-0000-FFFF-FFFF00000000}"/>
  </bookViews>
  <sheets>
    <sheet name="posebni dio GFR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7" l="1"/>
  <c r="G16" i="7"/>
  <c r="F44" i="7"/>
  <c r="G44" i="7"/>
  <c r="E17" i="7"/>
  <c r="F17" i="7"/>
  <c r="G17" i="7"/>
  <c r="F13" i="7"/>
  <c r="E13" i="7"/>
  <c r="F89" i="7"/>
  <c r="G89" i="7"/>
  <c r="E89" i="7"/>
  <c r="D89" i="7"/>
  <c r="C89" i="7"/>
  <c r="E19" i="7"/>
  <c r="G92" i="7"/>
  <c r="G91" i="7" s="1"/>
  <c r="G14" i="7" s="1"/>
  <c r="F92" i="7"/>
  <c r="F91" i="7" s="1"/>
  <c r="F14" i="7" s="1"/>
  <c r="E92" i="7"/>
  <c r="E91" i="7" s="1"/>
  <c r="E14" i="7" s="1"/>
  <c r="D92" i="7"/>
  <c r="D91" i="7" s="1"/>
  <c r="C92" i="7"/>
  <c r="C91" i="7" s="1"/>
  <c r="F35" i="7"/>
  <c r="G35" i="7"/>
  <c r="E35" i="7"/>
  <c r="F22" i="7"/>
  <c r="G20" i="7"/>
  <c r="G19" i="7"/>
  <c r="F20" i="7"/>
  <c r="E20" i="7"/>
  <c r="D35" i="7"/>
  <c r="D31" i="7"/>
  <c r="E31" i="7"/>
  <c r="F31" i="7"/>
  <c r="G31" i="7"/>
  <c r="C84" i="7" l="1"/>
  <c r="C31" i="7"/>
  <c r="C35" i="7"/>
  <c r="F53" i="7" l="1"/>
  <c r="F6" i="7" s="1"/>
  <c r="F39" i="7"/>
  <c r="F11" i="7" s="1"/>
  <c r="G39" i="7"/>
  <c r="G11" i="7" s="1"/>
  <c r="E39" i="7"/>
  <c r="E11" i="7" s="1"/>
  <c r="E45" i="7"/>
  <c r="E5" i="7" s="1"/>
  <c r="E53" i="7"/>
  <c r="E6" i="7" s="1"/>
  <c r="E61" i="7"/>
  <c r="E7" i="7" s="1"/>
  <c r="E67" i="7"/>
  <c r="E72" i="7"/>
  <c r="E9" i="7" s="1"/>
  <c r="D61" i="7"/>
  <c r="D7" i="7" s="1"/>
  <c r="F61" i="7"/>
  <c r="F7" i="7" s="1"/>
  <c r="G61" i="7"/>
  <c r="G7" i="7" s="1"/>
  <c r="C61" i="7"/>
  <c r="C7" i="7" s="1"/>
  <c r="E8" i="7" l="1"/>
  <c r="E44" i="7"/>
  <c r="E3" i="7"/>
  <c r="D18" i="7"/>
  <c r="E18" i="7"/>
  <c r="F18" i="7"/>
  <c r="G18" i="7"/>
  <c r="C18" i="7"/>
  <c r="C22" i="7"/>
  <c r="G22" i="7"/>
  <c r="E22" i="7"/>
  <c r="D22" i="7"/>
  <c r="D39" i="7"/>
  <c r="D11" i="7" s="1"/>
  <c r="C39" i="7"/>
  <c r="C11" i="7" s="1"/>
  <c r="E4" i="7" l="1"/>
  <c r="D17" i="7"/>
  <c r="G4" i="7"/>
  <c r="F4" i="7"/>
  <c r="C4" i="7"/>
  <c r="C17" i="7"/>
  <c r="D67" i="7" l="1"/>
  <c r="D8" i="7" s="1"/>
  <c r="F67" i="7"/>
  <c r="F8" i="7" s="1"/>
  <c r="G67" i="7"/>
  <c r="G8" i="7" s="1"/>
  <c r="D45" i="7"/>
  <c r="D5" i="7" s="1"/>
  <c r="F45" i="7"/>
  <c r="F5" i="7" s="1"/>
  <c r="G45" i="7"/>
  <c r="G5" i="7" s="1"/>
  <c r="D53" i="7"/>
  <c r="D6" i="7" s="1"/>
  <c r="G53" i="7"/>
  <c r="G6" i="7" s="1"/>
  <c r="D72" i="7"/>
  <c r="F72" i="7"/>
  <c r="F9" i="7" s="1"/>
  <c r="G72" i="7"/>
  <c r="G9" i="7" s="1"/>
  <c r="D82" i="7"/>
  <c r="D10" i="7" s="1"/>
  <c r="E82" i="7"/>
  <c r="E10" i="7" s="1"/>
  <c r="F82" i="7"/>
  <c r="F10" i="7" s="1"/>
  <c r="G82" i="7"/>
  <c r="G10" i="7" s="1"/>
  <c r="D9" i="7" l="1"/>
  <c r="D44" i="7"/>
  <c r="E16" i="7"/>
  <c r="D16" i="7" l="1"/>
  <c r="D4" i="7"/>
  <c r="D3" i="7" s="1"/>
  <c r="G3" i="7"/>
  <c r="F3" i="7"/>
  <c r="C67" i="7"/>
  <c r="C8" i="7" s="1"/>
  <c r="C45" i="7"/>
  <c r="C5" i="7" s="1"/>
  <c r="C53" i="7"/>
  <c r="C72" i="7"/>
  <c r="C9" i="7" s="1"/>
  <c r="C82" i="7"/>
  <c r="C10" i="7" s="1"/>
  <c r="C44" i="7" l="1"/>
  <c r="C16" i="7" s="1"/>
  <c r="C6" i="7"/>
  <c r="C3" i="7" s="1"/>
</calcChain>
</file>

<file path=xl/sharedStrings.xml><?xml version="1.0" encoding="utf-8"?>
<sst xmlns="http://schemas.openxmlformats.org/spreadsheetml/2006/main" count="167" uniqueCount="59">
  <si>
    <t>Opći prihodi i primici</t>
  </si>
  <si>
    <t>43</t>
  </si>
  <si>
    <t>Ostali prihodi za posebne namjene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</si>
  <si>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</si>
  <si>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</si>
  <si>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</si>
  <si>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</si>
  <si>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</si>
  <si>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</si>
  <si>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</si>
  <si>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</si>
  <si>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</si>
  <si>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</si>
  <si>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</si>
  <si>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</si>
  <si>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</si>
  <si>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</si>
  <si>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</si>
  <si>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</si>
  <si>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</si>
  <si>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</si>
  <si>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</si>
  <si>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</si>
  <si>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</si>
  <si>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</si>
  <si>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</si>
  <si>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</si>
  <si>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</si>
  <si>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52</t>
  </si>
  <si>
    <t>Rashodi za nabavu neproizvedene dugotrajne imovine</t>
  </si>
  <si>
    <t>61</t>
  </si>
  <si>
    <t xml:space="preserve">Plaće za redovan rad  </t>
  </si>
  <si>
    <t>UKUPNO IZVORI</t>
  </si>
  <si>
    <t xml:space="preserve">UKUPNO AKTIVNOSTI </t>
  </si>
  <si>
    <t>PROJEKCIJA 
ZA 2027.</t>
  </si>
  <si>
    <t>IZVRŠENJE
2024.</t>
  </si>
  <si>
    <t>TEKUĆI PLAN
2025.</t>
  </si>
  <si>
    <t>PLAN 
ZA 2026.</t>
  </si>
  <si>
    <t>PROJEKCIJA 
ZA 2028.</t>
  </si>
  <si>
    <t>VISOKO OBRAZOVANJE</t>
  </si>
  <si>
    <t>A222222</t>
  </si>
  <si>
    <t>A111111</t>
  </si>
  <si>
    <t>NPOO PROJEKTI</t>
  </si>
  <si>
    <t>Opći prihodi i primici-PROGRAMSKO FINANCIRANJE</t>
  </si>
  <si>
    <t>Opći prihodi i primici-PLAĆA I MAT PRAVA</t>
  </si>
  <si>
    <t>Pomoći iz DP</t>
  </si>
  <si>
    <t>'Pomoći iz DP</t>
  </si>
  <si>
    <t xml:space="preserve">NAZIV PRORAČUNSKOG KORISNIKA:                    SVEUČILIŠTE U RIJECI GRAĐEVINSKI FAKULTET </t>
  </si>
  <si>
    <t>Opći prihodi i primici- SUDSKE PRESUDE  A62181</t>
  </si>
  <si>
    <t>Opći prihodi i primici- PROJEKT PRAĆENJA GEOLOŠKIH HAZARDA I RIZIKA A679118</t>
  </si>
  <si>
    <t>Tekuće donacije</t>
  </si>
  <si>
    <t>Rashodi za nabavku neproizvedene dugotrajne imovine</t>
  </si>
  <si>
    <t xml:space="preserve">BROJČANA OZNAKA PRORAČUNSKOG KORISNIKA:   2160 </t>
  </si>
  <si>
    <t>Namjenski primici od zaduživanja - ostali</t>
  </si>
  <si>
    <t>K679130</t>
  </si>
  <si>
    <t>Projekt digitalne, inovativne i zelene tranzicije</t>
  </si>
  <si>
    <t>PROGRAMSKO FINANCIRANJE JAVNIH VISOKIH UČILIŠTA</t>
  </si>
  <si>
    <t>PROGRAMSKO I OSTALO FINANCIRANJE JAVNIH VISOKIH UČILIŠTA</t>
  </si>
  <si>
    <t>EUropski fond za regionalni razvoj (ERDF) predfinnaciranje iz izvora 11 Opći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</si>
</sst>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medium">
        <color indexed="64"/>
      </bottom>
      <diagonal/>
    </border>
    <border>
      <left style="thin">
        <color indexed="18"/>
      </left>
      <right/>
      <top/>
      <bottom style="medium">
        <color indexed="64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45">
    <xf numFmtId="0" fontId="0" fillId="0" borderId="0" xfId="0"/>
    <xf numFmtId="0" fontId="0" fillId="0" borderId="0" xfId="0" applyFill="1"/>
    <xf numFmtId="3" fontId="12" fillId="0" borderId="4" xfId="50" applyNumberFormat="1" applyFill="1" applyBorder="1">
      <alignment horizontal="right" vertical="center"/>
    </xf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Fill="1" applyBorder="1">
      <alignment horizontal="right" vertical="center"/>
    </xf>
    <xf numFmtId="0" fontId="12" fillId="0" borderId="4" xfId="49" quotePrefix="1" applyFill="1" applyBorder="1">
      <alignment horizontal="left" vertical="center" indent="1"/>
    </xf>
    <xf numFmtId="0" fontId="13" fillId="29" borderId="5" xfId="0" quotePrefix="1" applyFont="1" applyFill="1" applyBorder="1" applyAlignment="1">
      <alignment horizontal="center" vertical="center" wrapText="1"/>
    </xf>
    <xf numFmtId="0" fontId="13" fillId="29" borderId="6" xfId="0" quotePrefix="1" applyFont="1" applyFill="1" applyBorder="1" applyAlignment="1">
      <alignment horizontal="center" vertical="center" wrapText="1"/>
    </xf>
    <xf numFmtId="3" fontId="13" fillId="29" borderId="6" xfId="0" quotePrefix="1" applyNumberFormat="1" applyFont="1" applyFill="1" applyBorder="1" applyAlignment="1">
      <alignment horizontal="center" vertical="center" wrapText="1"/>
    </xf>
    <xf numFmtId="0" fontId="12" fillId="0" borderId="7" xfId="49" quotePrefix="1" applyFill="1" applyBorder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27" borderId="9" xfId="49" quotePrefix="1" applyFill="1" applyBorder="1">
      <alignment horizontal="left" vertical="center" indent="1"/>
    </xf>
    <xf numFmtId="3" fontId="12" fillId="27" borderId="9" xfId="50" applyNumberFormat="1" applyFill="1" applyBorder="1">
      <alignment horizontal="right" vertical="center"/>
    </xf>
    <xf numFmtId="0" fontId="12" fillId="28" borderId="9" xfId="49" quotePrefix="1" applyFill="1" applyBorder="1">
      <alignment horizontal="left" vertical="center" indent="1"/>
    </xf>
    <xf numFmtId="3" fontId="12" fillId="28" borderId="9" xfId="50" applyNumberFormat="1" applyFill="1" applyBorder="1">
      <alignment horizontal="right" vertical="center"/>
    </xf>
    <xf numFmtId="0" fontId="12" fillId="28" borderId="8" xfId="49" quotePrefix="1" applyFill="1" applyBorder="1" applyAlignment="1">
      <alignment horizontal="center" vertical="center"/>
    </xf>
    <xf numFmtId="0" fontId="12" fillId="27" borderId="8" xfId="49" quotePrefix="1" applyFill="1" applyBorder="1" applyAlignment="1">
      <alignment horizontal="center" vertical="center"/>
    </xf>
    <xf numFmtId="3" fontId="12" fillId="0" borderId="14" xfId="50" applyNumberFormat="1" applyFill="1" applyBorder="1">
      <alignment horizontal="right" vertical="center"/>
    </xf>
    <xf numFmtId="3" fontId="12" fillId="0" borderId="16" xfId="50" applyNumberFormat="1" applyFill="1" applyBorder="1">
      <alignment horizontal="right" vertical="center"/>
    </xf>
    <xf numFmtId="3" fontId="12" fillId="0" borderId="18" xfId="50" applyNumberFormat="1" applyFill="1" applyBorder="1">
      <alignment horizontal="right" vertical="center"/>
    </xf>
    <xf numFmtId="0" fontId="12" fillId="0" borderId="20" xfId="49" quotePrefix="1" applyFill="1" applyBorder="1">
      <alignment horizontal="left" vertical="center" indent="1"/>
    </xf>
    <xf numFmtId="3" fontId="12" fillId="0" borderId="20" xfId="50" applyNumberFormat="1" applyFill="1" applyBorder="1">
      <alignment horizontal="right" vertical="center"/>
    </xf>
    <xf numFmtId="3" fontId="12" fillId="0" borderId="21" xfId="50" applyNumberFormat="1" applyFill="1" applyBorder="1">
      <alignment horizontal="right" vertical="center"/>
    </xf>
    <xf numFmtId="0" fontId="13" fillId="30" borderId="10" xfId="0" quotePrefix="1" applyFont="1" applyFill="1" applyBorder="1" applyAlignment="1">
      <alignment horizontal="center" vertical="center" wrapText="1"/>
    </xf>
    <xf numFmtId="0" fontId="13" fillId="30" borderId="11" xfId="0" quotePrefix="1" applyFont="1" applyFill="1" applyBorder="1" applyAlignment="1">
      <alignment horizontal="center" vertical="center" wrapText="1"/>
    </xf>
    <xf numFmtId="0" fontId="13" fillId="30" borderId="11" xfId="0" applyNumberFormat="1" applyFont="1" applyFill="1" applyBorder="1" applyAlignment="1" applyProtection="1">
      <alignment horizontal="center" vertical="center" wrapText="1"/>
    </xf>
    <xf numFmtId="0" fontId="13" fillId="30" borderId="12" xfId="0" applyNumberFormat="1" applyFont="1" applyFill="1" applyBorder="1" applyAlignment="1" applyProtection="1">
      <alignment horizontal="center" vertical="center" wrapText="1"/>
    </xf>
    <xf numFmtId="3" fontId="13" fillId="29" borderId="22" xfId="0" quotePrefix="1" applyNumberFormat="1" applyFont="1" applyFill="1" applyBorder="1" applyAlignment="1">
      <alignment horizontal="center" vertical="center" wrapText="1"/>
    </xf>
    <xf numFmtId="3" fontId="12" fillId="27" borderId="23" xfId="50" applyNumberFormat="1" applyFill="1" applyBorder="1">
      <alignment horizontal="right" vertical="center"/>
    </xf>
    <xf numFmtId="0" fontId="0" fillId="0" borderId="0" xfId="0" applyFill="1" applyAlignment="1">
      <alignment horizontal="center"/>
    </xf>
    <xf numFmtId="0" fontId="14" fillId="27" borderId="13" xfId="49" quotePrefix="1" applyFont="1" applyFill="1" applyBorder="1" applyAlignment="1">
      <alignment horizontal="center" vertical="center"/>
    </xf>
    <xf numFmtId="0" fontId="14" fillId="27" borderId="15" xfId="49" quotePrefix="1" applyFont="1" applyFill="1" applyBorder="1" applyAlignment="1">
      <alignment horizontal="center" vertical="center"/>
    </xf>
    <xf numFmtId="0" fontId="12" fillId="29" borderId="8" xfId="49" quotePrefix="1" applyFill="1" applyBorder="1" applyAlignment="1">
      <alignment horizontal="center" vertical="center"/>
    </xf>
    <xf numFmtId="0" fontId="12" fillId="0" borderId="13" xfId="49" quotePrefix="1" applyFill="1" applyBorder="1" applyAlignment="1">
      <alignment horizontal="center" vertical="center"/>
    </xf>
    <xf numFmtId="0" fontId="12" fillId="0" borderId="15" xfId="49" quotePrefix="1" applyFill="1" applyBorder="1" applyAlignment="1">
      <alignment horizontal="center" vertical="center"/>
    </xf>
    <xf numFmtId="0" fontId="12" fillId="0" borderId="17" xfId="49" quotePrefix="1" applyFill="1" applyBorder="1" applyAlignment="1">
      <alignment horizontal="center" vertical="center"/>
    </xf>
    <xf numFmtId="0" fontId="12" fillId="0" borderId="19" xfId="49" quotePrefix="1" applyFill="1" applyBorder="1" applyAlignment="1">
      <alignment horizontal="center" vertical="center"/>
    </xf>
    <xf numFmtId="0" fontId="14" fillId="27" borderId="19" xfId="49" quotePrefix="1" applyFont="1" applyFill="1" applyBorder="1" applyAlignment="1">
      <alignment horizontal="center" vertical="center"/>
    </xf>
    <xf numFmtId="3" fontId="12" fillId="0" borderId="27" xfId="50" applyNumberFormat="1" applyFill="1" applyBorder="1">
      <alignment horizontal="right" vertical="center"/>
    </xf>
    <xf numFmtId="3" fontId="12" fillId="28" borderId="9" xfId="49" quotePrefix="1" applyNumberFormat="1" applyFill="1" applyBorder="1" applyAlignment="1">
      <alignment horizontal="right" vertical="center" indent="1"/>
    </xf>
    <xf numFmtId="3" fontId="12" fillId="28" borderId="9" xfId="49" quotePrefix="1" applyNumberFormat="1" applyFill="1" applyBorder="1" applyAlignment="1">
      <alignment vertical="center"/>
    </xf>
    <xf numFmtId="3" fontId="12" fillId="0" borderId="28" xfId="50" applyNumberFormat="1" applyFill="1" applyBorder="1">
      <alignment horizontal="right" vertical="center"/>
    </xf>
    <xf numFmtId="0" fontId="15" fillId="29" borderId="25" xfId="49" quotePrefix="1" applyFont="1" applyFill="1" applyBorder="1" applyAlignment="1">
      <alignment horizontal="center" vertical="center"/>
    </xf>
    <xf numFmtId="0" fontId="15" fillId="29" borderId="26" xfId="49" quotePrefix="1" applyFont="1" applyFill="1" applyBorder="1" applyAlignment="1">
      <alignment horizontal="center" vertical="center"/>
    </xf>
    <xf numFmtId="0" fontId="15" fillId="29" borderId="24" xfId="49" quotePrefix="1" applyFont="1" applyFill="1" applyBorder="1" applyAlignment="1">
      <alignment horizontal="center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6" sqref="E16:G16"/>
    </sheetView>
  </sheetViews>
  <sheetFormatPr defaultRowHeight="15" x14ac:dyDescent="0.25"/>
  <cols>
    <col min="1" max="1" width="17.28515625" style="29" customWidth="1"/>
    <col min="2" max="2" width="63" style="1" customWidth="1"/>
    <col min="3" max="7" width="13.28515625" style="1" customWidth="1"/>
    <col min="8" max="16384" width="9.140625" style="1"/>
  </cols>
  <sheetData>
    <row r="1" spans="1:7" ht="15.75" thickBot="1" x14ac:dyDescent="0.3"/>
    <row r="2" spans="1:7" ht="64.5" thickBot="1" x14ac:dyDescent="0.3">
      <c r="A2" s="23" t="s">
        <v>52</v>
      </c>
      <c r="B2" s="24" t="s">
        <v>47</v>
      </c>
      <c r="C2" s="24" t="s">
        <v>35</v>
      </c>
      <c r="D2" s="24" t="s">
        <v>36</v>
      </c>
      <c r="E2" s="25" t="s">
        <v>37</v>
      </c>
      <c r="F2" s="25" t="s">
        <v>34</v>
      </c>
      <c r="G2" s="26" t="s">
        <v>38</v>
      </c>
    </row>
    <row r="3" spans="1:7" ht="15.75" thickBot="1" x14ac:dyDescent="0.3">
      <c r="A3" s="6"/>
      <c r="B3" s="7" t="s">
        <v>32</v>
      </c>
      <c r="C3" s="8">
        <f>SUM(C4:C14)</f>
        <v>4183461.2</v>
      </c>
      <c r="D3" s="8">
        <f t="shared" ref="D3:G3" si="0">SUM(D4:D14)</f>
        <v>4461021</v>
      </c>
      <c r="E3" s="8">
        <f>SUM(E4:E14)</f>
        <v>5337183</v>
      </c>
      <c r="F3" s="8">
        <f t="shared" si="0"/>
        <v>5013108</v>
      </c>
      <c r="G3" s="27">
        <f t="shared" si="0"/>
        <v>4854535</v>
      </c>
    </row>
    <row r="4" spans="1:7" x14ac:dyDescent="0.25">
      <c r="A4" s="30">
        <v>11</v>
      </c>
      <c r="B4" s="5" t="s">
        <v>0</v>
      </c>
      <c r="C4" s="2">
        <f>C18+C22+C31+C35</f>
        <v>3225792.85</v>
      </c>
      <c r="D4" s="2">
        <f t="shared" ref="D4:G4" si="1">D18+D22+D31+D35</f>
        <v>3408650</v>
      </c>
      <c r="E4" s="2">
        <f>E18+E22+E31+E35</f>
        <v>3827059</v>
      </c>
      <c r="F4" s="2">
        <f t="shared" si="1"/>
        <v>3927491</v>
      </c>
      <c r="G4" s="2">
        <f t="shared" si="1"/>
        <v>3961146</v>
      </c>
    </row>
    <row r="5" spans="1:7" x14ac:dyDescent="0.25">
      <c r="A5" s="31">
        <v>31</v>
      </c>
      <c r="B5" s="3" t="s">
        <v>7</v>
      </c>
      <c r="C5" s="4">
        <f>C45</f>
        <v>154028.35</v>
      </c>
      <c r="D5" s="4">
        <f t="shared" ref="D5:G5" si="2">D45</f>
        <v>183229</v>
      </c>
      <c r="E5" s="4">
        <f t="shared" si="2"/>
        <v>180000</v>
      </c>
      <c r="F5" s="4">
        <f t="shared" si="2"/>
        <v>190000</v>
      </c>
      <c r="G5" s="4">
        <f t="shared" si="2"/>
        <v>200000</v>
      </c>
    </row>
    <row r="6" spans="1:7" x14ac:dyDescent="0.25">
      <c r="A6" s="31">
        <v>43</v>
      </c>
      <c r="B6" s="3" t="s">
        <v>2</v>
      </c>
      <c r="C6" s="4">
        <f>C53</f>
        <v>399082</v>
      </c>
      <c r="D6" s="4">
        <f t="shared" ref="D6:G6" si="3">D53</f>
        <v>380105</v>
      </c>
      <c r="E6" s="4">
        <f t="shared" si="3"/>
        <v>418125</v>
      </c>
      <c r="F6" s="4">
        <f t="shared" si="3"/>
        <v>400000</v>
      </c>
      <c r="G6" s="4">
        <f t="shared" si="3"/>
        <v>400000</v>
      </c>
    </row>
    <row r="7" spans="1:7" x14ac:dyDescent="0.25">
      <c r="A7" s="31">
        <v>50</v>
      </c>
      <c r="B7" s="3" t="s">
        <v>46</v>
      </c>
      <c r="C7" s="4">
        <f>C61</f>
        <v>322404</v>
      </c>
      <c r="D7" s="4">
        <f t="shared" ref="D7:G7" si="4">D61</f>
        <v>215536</v>
      </c>
      <c r="E7" s="4">
        <f t="shared" si="4"/>
        <v>319803</v>
      </c>
      <c r="F7" s="4">
        <f t="shared" si="4"/>
        <v>166395</v>
      </c>
      <c r="G7" s="4">
        <f t="shared" si="4"/>
        <v>147975</v>
      </c>
    </row>
    <row r="8" spans="1:7" x14ac:dyDescent="0.25">
      <c r="A8" s="31">
        <v>51</v>
      </c>
      <c r="B8" s="3" t="s">
        <v>3</v>
      </c>
      <c r="C8" s="4">
        <f>C67</f>
        <v>47804</v>
      </c>
      <c r="D8" s="4">
        <f t="shared" ref="D8:G8" si="5">D67</f>
        <v>270932</v>
      </c>
      <c r="E8" s="4">
        <f t="shared" si="5"/>
        <v>278743</v>
      </c>
      <c r="F8" s="4">
        <f t="shared" si="5"/>
        <v>68794</v>
      </c>
      <c r="G8" s="4">
        <f t="shared" si="5"/>
        <v>0</v>
      </c>
    </row>
    <row r="9" spans="1:7" x14ac:dyDescent="0.25">
      <c r="A9" s="31">
        <v>52</v>
      </c>
      <c r="B9" s="3" t="s">
        <v>4</v>
      </c>
      <c r="C9" s="4">
        <f>C72</f>
        <v>21749</v>
      </c>
      <c r="D9" s="4">
        <f t="shared" ref="D9:G9" si="6">D72</f>
        <v>2569</v>
      </c>
      <c r="E9" s="4">
        <f t="shared" si="6"/>
        <v>0</v>
      </c>
      <c r="F9" s="4">
        <f t="shared" si="6"/>
        <v>0</v>
      </c>
      <c r="G9" s="4">
        <f t="shared" si="6"/>
        <v>0</v>
      </c>
    </row>
    <row r="10" spans="1:7" x14ac:dyDescent="0.25">
      <c r="A10" s="31">
        <v>61</v>
      </c>
      <c r="B10" s="3" t="s">
        <v>5</v>
      </c>
      <c r="C10" s="4">
        <f>C82</f>
        <v>12601</v>
      </c>
      <c r="D10" s="4">
        <f t="shared" ref="D10:G10" si="7">D82</f>
        <v>0</v>
      </c>
      <c r="E10" s="4">
        <f t="shared" si="7"/>
        <v>0</v>
      </c>
      <c r="F10" s="4">
        <f t="shared" si="7"/>
        <v>0</v>
      </c>
      <c r="G10" s="4">
        <f t="shared" si="7"/>
        <v>0</v>
      </c>
    </row>
    <row r="11" spans="1:7" x14ac:dyDescent="0.25">
      <c r="A11" s="31">
        <v>581</v>
      </c>
      <c r="B11" s="3" t="s">
        <v>8</v>
      </c>
      <c r="C11" s="4">
        <f>C39</f>
        <v>0</v>
      </c>
      <c r="D11" s="4">
        <f t="shared" ref="D11:G11" si="8">D39</f>
        <v>0</v>
      </c>
      <c r="E11" s="4">
        <f t="shared" si="8"/>
        <v>213137</v>
      </c>
      <c r="F11" s="4">
        <f t="shared" si="8"/>
        <v>160355</v>
      </c>
      <c r="G11" s="4">
        <f t="shared" si="8"/>
        <v>145414</v>
      </c>
    </row>
    <row r="12" spans="1:7" x14ac:dyDescent="0.25">
      <c r="A12" s="31">
        <v>5761</v>
      </c>
      <c r="B12" s="3" t="s">
        <v>10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ht="15.75" thickBot="1" x14ac:dyDescent="0.3">
      <c r="A13" s="37">
        <v>563</v>
      </c>
      <c r="B13" s="20" t="s">
        <v>9</v>
      </c>
      <c r="C13" s="10">
        <v>0</v>
      </c>
      <c r="D13" s="10">
        <v>0</v>
      </c>
      <c r="E13" s="10">
        <f>E90</f>
        <v>6500</v>
      </c>
      <c r="F13" s="10">
        <f>F90</f>
        <v>6257</v>
      </c>
      <c r="G13" s="10">
        <v>0</v>
      </c>
    </row>
    <row r="14" spans="1:7" ht="15.75" thickBot="1" x14ac:dyDescent="0.3">
      <c r="A14" s="37">
        <v>810</v>
      </c>
      <c r="B14" s="20" t="s">
        <v>53</v>
      </c>
      <c r="C14" s="21">
        <v>0</v>
      </c>
      <c r="D14" s="21">
        <v>0</v>
      </c>
      <c r="E14" s="21">
        <f>E91</f>
        <v>93816</v>
      </c>
      <c r="F14" s="21">
        <f t="shared" ref="F14:G14" si="9">F91</f>
        <v>93816</v>
      </c>
      <c r="G14" s="21">
        <f t="shared" si="9"/>
        <v>0</v>
      </c>
    </row>
    <row r="15" spans="1:7" ht="16.5" thickBot="1" x14ac:dyDescent="0.3">
      <c r="A15" s="44">
        <v>3705</v>
      </c>
      <c r="B15" s="42"/>
      <c r="C15" s="42" t="s">
        <v>39</v>
      </c>
      <c r="D15" s="42"/>
      <c r="E15" s="42"/>
      <c r="F15" s="42"/>
      <c r="G15" s="43"/>
    </row>
    <row r="16" spans="1:7" ht="15.75" thickBot="1" x14ac:dyDescent="0.3">
      <c r="A16" s="32"/>
      <c r="B16" s="7" t="s">
        <v>33</v>
      </c>
      <c r="C16" s="8">
        <f>C17+C44</f>
        <v>4183461.2</v>
      </c>
      <c r="D16" s="8">
        <f>D17+D44</f>
        <v>4461021</v>
      </c>
      <c r="E16" s="8">
        <f>E17+E44+E92</f>
        <v>5337183</v>
      </c>
      <c r="F16" s="8">
        <f t="shared" ref="F16:G16" si="10">F17+F44+F92</f>
        <v>5013108</v>
      </c>
      <c r="G16" s="8">
        <f t="shared" si="10"/>
        <v>4854535</v>
      </c>
    </row>
    <row r="17" spans="1:7" ht="15.75" thickBot="1" x14ac:dyDescent="0.3">
      <c r="A17" s="15" t="s">
        <v>41</v>
      </c>
      <c r="B17" s="13" t="s">
        <v>56</v>
      </c>
      <c r="C17" s="14">
        <f>C18+C22+C31+C35</f>
        <v>3225792.85</v>
      </c>
      <c r="D17" s="14">
        <f>D18+D22+D31</f>
        <v>3408650</v>
      </c>
      <c r="E17" s="14">
        <f>E18+E22+E39+E35</f>
        <v>4040196</v>
      </c>
      <c r="F17" s="14">
        <f t="shared" ref="F17:G17" si="11">F18+F22+F39+F35</f>
        <v>4087846</v>
      </c>
      <c r="G17" s="14">
        <f t="shared" si="11"/>
        <v>4106560</v>
      </c>
    </row>
    <row r="18" spans="1:7" ht="15.75" thickBot="1" x14ac:dyDescent="0.3">
      <c r="A18" s="16" t="s">
        <v>19</v>
      </c>
      <c r="B18" s="11" t="s">
        <v>44</v>
      </c>
      <c r="C18" s="12">
        <f>SUM(C19:C21)</f>
        <v>2993712.5300000003</v>
      </c>
      <c r="D18" s="12">
        <f t="shared" ref="D18:G18" si="12">SUM(D19:D21)</f>
        <v>3160966</v>
      </c>
      <c r="E18" s="12">
        <f t="shared" si="12"/>
        <v>3492643</v>
      </c>
      <c r="F18" s="12">
        <f t="shared" si="12"/>
        <v>3579104</v>
      </c>
      <c r="G18" s="12">
        <f t="shared" si="12"/>
        <v>3613840</v>
      </c>
    </row>
    <row r="19" spans="1:7" x14ac:dyDescent="0.25">
      <c r="A19" s="33" t="s">
        <v>6</v>
      </c>
      <c r="B19" s="5" t="s">
        <v>21</v>
      </c>
      <c r="C19" s="2">
        <v>2951792.08</v>
      </c>
      <c r="D19" s="2">
        <v>3115667</v>
      </c>
      <c r="E19" s="2">
        <f>2890125+476871+67571</f>
        <v>3434567</v>
      </c>
      <c r="F19" s="2">
        <v>3517104</v>
      </c>
      <c r="G19" s="17">
        <f>2987870+492999+68071</f>
        <v>3548940</v>
      </c>
    </row>
    <row r="20" spans="1:7" x14ac:dyDescent="0.25">
      <c r="A20" s="34" t="s">
        <v>11</v>
      </c>
      <c r="B20" s="3" t="s">
        <v>20</v>
      </c>
      <c r="C20" s="4">
        <v>41920.449999999997</v>
      </c>
      <c r="D20" s="4">
        <v>45299</v>
      </c>
      <c r="E20" s="4">
        <f>50400+5000+2676</f>
        <v>58076</v>
      </c>
      <c r="F20" s="4">
        <f>54000+5000+3000</f>
        <v>62000</v>
      </c>
      <c r="G20" s="18">
        <f>56400+5500+3000</f>
        <v>64900</v>
      </c>
    </row>
    <row r="21" spans="1:7" ht="15.75" thickBot="1" x14ac:dyDescent="0.3">
      <c r="A21" s="35" t="s">
        <v>16</v>
      </c>
      <c r="B21" s="9" t="s">
        <v>27</v>
      </c>
      <c r="C21" s="10">
        <v>0</v>
      </c>
      <c r="D21" s="10">
        <v>0</v>
      </c>
      <c r="E21" s="10">
        <v>0</v>
      </c>
      <c r="F21" s="10">
        <v>0</v>
      </c>
      <c r="G21" s="19">
        <v>0</v>
      </c>
    </row>
    <row r="22" spans="1:7" ht="15.75" thickBot="1" x14ac:dyDescent="0.3">
      <c r="A22" s="16" t="s">
        <v>19</v>
      </c>
      <c r="B22" s="11" t="s">
        <v>43</v>
      </c>
      <c r="C22" s="12">
        <f>SUM(C23:C30)</f>
        <v>189732.31999999998</v>
      </c>
      <c r="D22" s="12">
        <f>SUM(D23:D30)</f>
        <v>244334</v>
      </c>
      <c r="E22" s="12">
        <f>SUM(E23:E30)</f>
        <v>279416</v>
      </c>
      <c r="F22" s="12">
        <f>SUM(F23:F30)</f>
        <v>293387</v>
      </c>
      <c r="G22" s="28">
        <f>SUM(G23:G30)</f>
        <v>308056</v>
      </c>
    </row>
    <row r="23" spans="1:7" x14ac:dyDescent="0.25">
      <c r="A23" s="33" t="s">
        <v>6</v>
      </c>
      <c r="B23" s="5" t="s">
        <v>21</v>
      </c>
      <c r="C23" s="2">
        <v>0</v>
      </c>
      <c r="D23" s="2">
        <v>0</v>
      </c>
      <c r="E23" s="2">
        <v>0</v>
      </c>
      <c r="F23" s="2">
        <v>0</v>
      </c>
      <c r="G23" s="17">
        <v>0</v>
      </c>
    </row>
    <row r="24" spans="1:7" x14ac:dyDescent="0.25">
      <c r="A24" s="34" t="s">
        <v>11</v>
      </c>
      <c r="B24" s="3" t="s">
        <v>20</v>
      </c>
      <c r="C24" s="4">
        <v>178715.24</v>
      </c>
      <c r="D24" s="4">
        <v>201834</v>
      </c>
      <c r="E24" s="4">
        <v>263905</v>
      </c>
      <c r="F24" s="4">
        <v>276898</v>
      </c>
      <c r="G24" s="18">
        <v>290771</v>
      </c>
    </row>
    <row r="25" spans="1:7" x14ac:dyDescent="0.25">
      <c r="A25" s="34" t="s">
        <v>12</v>
      </c>
      <c r="B25" s="3" t="s">
        <v>22</v>
      </c>
      <c r="C25" s="4">
        <v>1390.58</v>
      </c>
      <c r="D25" s="4">
        <v>1000</v>
      </c>
      <c r="E25" s="4">
        <v>2000</v>
      </c>
      <c r="F25" s="4">
        <v>2000</v>
      </c>
      <c r="G25" s="18">
        <v>2000</v>
      </c>
    </row>
    <row r="26" spans="1:7" x14ac:dyDescent="0.25">
      <c r="A26" s="34" t="s">
        <v>13</v>
      </c>
      <c r="B26" s="3" t="s">
        <v>23</v>
      </c>
      <c r="C26" s="4">
        <v>187.5</v>
      </c>
      <c r="D26" s="4">
        <v>0</v>
      </c>
      <c r="E26" s="4">
        <v>0</v>
      </c>
      <c r="F26" s="4">
        <v>0</v>
      </c>
      <c r="G26" s="18">
        <v>0</v>
      </c>
    </row>
    <row r="27" spans="1:7" x14ac:dyDescent="0.25">
      <c r="A27" s="34" t="s">
        <v>16</v>
      </c>
      <c r="B27" s="3" t="s">
        <v>27</v>
      </c>
      <c r="C27" s="4">
        <v>0</v>
      </c>
      <c r="D27" s="4">
        <v>0</v>
      </c>
      <c r="E27" s="4">
        <v>0</v>
      </c>
      <c r="F27" s="4">
        <v>0</v>
      </c>
      <c r="G27" s="18">
        <v>0</v>
      </c>
    </row>
    <row r="28" spans="1:7" x14ac:dyDescent="0.25">
      <c r="A28" s="34" t="s">
        <v>14</v>
      </c>
      <c r="B28" s="3" t="s">
        <v>29</v>
      </c>
      <c r="C28" s="4">
        <v>0</v>
      </c>
      <c r="D28" s="4">
        <v>5000</v>
      </c>
      <c r="E28" s="4">
        <v>0</v>
      </c>
      <c r="F28" s="4">
        <v>0</v>
      </c>
      <c r="G28" s="18">
        <v>0</v>
      </c>
    </row>
    <row r="29" spans="1:7" x14ac:dyDescent="0.25">
      <c r="A29" s="34" t="s">
        <v>15</v>
      </c>
      <c r="B29" s="3" t="s">
        <v>24</v>
      </c>
      <c r="C29" s="4">
        <v>9439</v>
      </c>
      <c r="D29" s="4">
        <v>36500</v>
      </c>
      <c r="E29" s="4">
        <v>13511</v>
      </c>
      <c r="F29" s="4">
        <v>14489</v>
      </c>
      <c r="G29" s="18">
        <v>15285</v>
      </c>
    </row>
    <row r="30" spans="1:7" ht="15.75" thickBot="1" x14ac:dyDescent="0.3">
      <c r="A30" s="35" t="s">
        <v>17</v>
      </c>
      <c r="B30" s="9" t="s">
        <v>25</v>
      </c>
      <c r="C30" s="10">
        <v>0</v>
      </c>
      <c r="D30" s="10">
        <v>0</v>
      </c>
      <c r="E30" s="10">
        <v>0</v>
      </c>
      <c r="F30" s="10">
        <v>0</v>
      </c>
      <c r="G30" s="19">
        <v>0</v>
      </c>
    </row>
    <row r="31" spans="1:7" ht="15.75" thickBot="1" x14ac:dyDescent="0.3">
      <c r="A31" s="16" t="s">
        <v>19</v>
      </c>
      <c r="B31" s="11" t="s">
        <v>48</v>
      </c>
      <c r="C31" s="12">
        <f>SUM(C32:C34)</f>
        <v>14321</v>
      </c>
      <c r="D31" s="12">
        <f t="shared" ref="D31:G31" si="13">SUM(D32:D34)</f>
        <v>3350</v>
      </c>
      <c r="E31" s="12">
        <f t="shared" si="13"/>
        <v>0</v>
      </c>
      <c r="F31" s="12">
        <f t="shared" si="13"/>
        <v>0</v>
      </c>
      <c r="G31" s="12">
        <f t="shared" si="13"/>
        <v>0</v>
      </c>
    </row>
    <row r="32" spans="1:7" x14ac:dyDescent="0.25">
      <c r="A32" s="33" t="s">
        <v>6</v>
      </c>
      <c r="B32" s="5" t="s">
        <v>21</v>
      </c>
      <c r="C32" s="2">
        <v>8572</v>
      </c>
      <c r="D32" s="2">
        <v>2350</v>
      </c>
      <c r="E32" s="2">
        <v>0</v>
      </c>
      <c r="F32" s="2">
        <v>0</v>
      </c>
      <c r="G32" s="17">
        <v>0</v>
      </c>
    </row>
    <row r="33" spans="1:7" x14ac:dyDescent="0.25">
      <c r="A33" s="34" t="s">
        <v>11</v>
      </c>
      <c r="B33" s="3" t="s">
        <v>20</v>
      </c>
      <c r="C33" s="4">
        <v>2505</v>
      </c>
      <c r="D33" s="4">
        <v>500</v>
      </c>
      <c r="E33" s="4">
        <v>0</v>
      </c>
      <c r="F33" s="4">
        <v>0</v>
      </c>
      <c r="G33" s="18">
        <v>0</v>
      </c>
    </row>
    <row r="34" spans="1:7" ht="15.75" thickBot="1" x14ac:dyDescent="0.3">
      <c r="A34" s="34" t="s">
        <v>12</v>
      </c>
      <c r="B34" s="3" t="s">
        <v>22</v>
      </c>
      <c r="C34" s="4">
        <v>3244</v>
      </c>
      <c r="D34" s="4">
        <v>500</v>
      </c>
      <c r="E34" s="4">
        <v>0</v>
      </c>
      <c r="F34" s="4">
        <v>0</v>
      </c>
      <c r="G34" s="18">
        <v>0</v>
      </c>
    </row>
    <row r="35" spans="1:7" ht="15.75" thickBot="1" x14ac:dyDescent="0.3">
      <c r="A35" s="16" t="s">
        <v>19</v>
      </c>
      <c r="B35" s="11" t="s">
        <v>49</v>
      </c>
      <c r="C35" s="12">
        <f>SUM(C37:C37)</f>
        <v>28027</v>
      </c>
      <c r="D35" s="12">
        <f t="shared" ref="D35" si="14">SUM(D37:D37)</f>
        <v>0</v>
      </c>
      <c r="E35" s="12">
        <f>SUM(E36:E38)</f>
        <v>55000</v>
      </c>
      <c r="F35" s="12">
        <f t="shared" ref="F35:G35" si="15">SUM(F36:F38)</f>
        <v>55000</v>
      </c>
      <c r="G35" s="12">
        <f t="shared" si="15"/>
        <v>39250</v>
      </c>
    </row>
    <row r="36" spans="1:7" x14ac:dyDescent="0.25">
      <c r="A36" s="33" t="s">
        <v>6</v>
      </c>
      <c r="B36" s="5" t="s">
        <v>21</v>
      </c>
      <c r="C36" s="2">
        <v>0</v>
      </c>
      <c r="D36" s="2">
        <v>0</v>
      </c>
      <c r="E36" s="2">
        <v>8750</v>
      </c>
      <c r="F36" s="2">
        <v>8750</v>
      </c>
      <c r="G36" s="17">
        <v>8750</v>
      </c>
    </row>
    <row r="37" spans="1:7" x14ac:dyDescent="0.25">
      <c r="A37" s="34" t="s">
        <v>11</v>
      </c>
      <c r="B37" s="3" t="s">
        <v>20</v>
      </c>
      <c r="C37" s="4">
        <v>28027</v>
      </c>
      <c r="D37" s="4">
        <v>0</v>
      </c>
      <c r="E37" s="4">
        <v>43250</v>
      </c>
      <c r="F37" s="4">
        <v>43250</v>
      </c>
      <c r="G37" s="18">
        <v>27500</v>
      </c>
    </row>
    <row r="38" spans="1:7" ht="15.75" thickBot="1" x14ac:dyDescent="0.3">
      <c r="A38" s="34" t="s">
        <v>14</v>
      </c>
      <c r="B38" s="3" t="s">
        <v>29</v>
      </c>
      <c r="C38" s="4">
        <v>0</v>
      </c>
      <c r="D38" s="4"/>
      <c r="E38" s="4">
        <v>3000</v>
      </c>
      <c r="F38" s="4">
        <v>3000</v>
      </c>
      <c r="G38" s="18">
        <v>3000</v>
      </c>
    </row>
    <row r="39" spans="1:7" ht="15.75" thickBot="1" x14ac:dyDescent="0.3">
      <c r="A39" s="16">
        <v>28</v>
      </c>
      <c r="B39" s="11" t="s">
        <v>42</v>
      </c>
      <c r="C39" s="12">
        <f>SUM(C40:C43)</f>
        <v>0</v>
      </c>
      <c r="D39" s="12">
        <f t="shared" ref="D39" si="16">SUM(D40:D43)</f>
        <v>0</v>
      </c>
      <c r="E39" s="12">
        <f>SUM(E40:E43)</f>
        <v>213137</v>
      </c>
      <c r="F39" s="12">
        <f t="shared" ref="F39:G39" si="17">SUM(F40:F43)</f>
        <v>160355</v>
      </c>
      <c r="G39" s="12">
        <f t="shared" si="17"/>
        <v>145414</v>
      </c>
    </row>
    <row r="40" spans="1:7" x14ac:dyDescent="0.25">
      <c r="A40" s="33">
        <v>31</v>
      </c>
      <c r="B40" s="5" t="s">
        <v>31</v>
      </c>
      <c r="C40" s="2">
        <v>0</v>
      </c>
      <c r="D40" s="2">
        <v>0</v>
      </c>
      <c r="E40" s="2">
        <v>17292</v>
      </c>
      <c r="F40" s="2">
        <v>0</v>
      </c>
      <c r="G40" s="17">
        <v>0</v>
      </c>
    </row>
    <row r="41" spans="1:7" x14ac:dyDescent="0.25">
      <c r="A41" s="34" t="s">
        <v>11</v>
      </c>
      <c r="B41" s="3" t="s">
        <v>20</v>
      </c>
      <c r="C41" s="4">
        <v>0</v>
      </c>
      <c r="D41" s="4">
        <v>0</v>
      </c>
      <c r="E41" s="4">
        <v>98390</v>
      </c>
      <c r="F41" s="4">
        <v>123166</v>
      </c>
      <c r="G41" s="18">
        <v>124345</v>
      </c>
    </row>
    <row r="42" spans="1:7" x14ac:dyDescent="0.25">
      <c r="A42" s="34" t="s">
        <v>14</v>
      </c>
      <c r="B42" s="3" t="s">
        <v>29</v>
      </c>
      <c r="C42" s="4">
        <v>0</v>
      </c>
      <c r="D42" s="4"/>
      <c r="E42" s="4">
        <v>2750</v>
      </c>
      <c r="F42" s="4">
        <v>7969</v>
      </c>
      <c r="G42" s="18">
        <v>2204</v>
      </c>
    </row>
    <row r="43" spans="1:7" ht="15.75" thickBot="1" x14ac:dyDescent="0.3">
      <c r="A43" s="35">
        <v>42</v>
      </c>
      <c r="B43" s="9" t="s">
        <v>24</v>
      </c>
      <c r="C43" s="10">
        <v>0</v>
      </c>
      <c r="D43" s="10">
        <v>0</v>
      </c>
      <c r="E43" s="10">
        <v>94705</v>
      </c>
      <c r="F43" s="10">
        <v>29220</v>
      </c>
      <c r="G43" s="19">
        <v>18865</v>
      </c>
    </row>
    <row r="44" spans="1:7" ht="15.75" thickBot="1" x14ac:dyDescent="0.3">
      <c r="A44" s="15" t="s">
        <v>40</v>
      </c>
      <c r="B44" s="13" t="s">
        <v>57</v>
      </c>
      <c r="C44" s="14">
        <f>SUM(C45+C53+C67+C72+C82+C61)</f>
        <v>957668.35</v>
      </c>
      <c r="D44" s="14">
        <f>SUM(D45+D53+D67+D72+D82+D61)</f>
        <v>1052371</v>
      </c>
      <c r="E44" s="14">
        <f>SUM(E45+E53++E61+E67+E72+E82+E89)</f>
        <v>1203171</v>
      </c>
      <c r="F44" s="14">
        <f t="shared" ref="F44:G44" si="18">SUM(F45+F53++F61+F67+F72+F82+F89)</f>
        <v>831446</v>
      </c>
      <c r="G44" s="14">
        <f t="shared" si="18"/>
        <v>747975</v>
      </c>
    </row>
    <row r="45" spans="1:7" ht="15.75" thickBot="1" x14ac:dyDescent="0.3">
      <c r="A45" s="16" t="s">
        <v>6</v>
      </c>
      <c r="B45" s="11" t="s">
        <v>7</v>
      </c>
      <c r="C45" s="12">
        <f>SUM(C46:C52)</f>
        <v>154028.35</v>
      </c>
      <c r="D45" s="12">
        <f t="shared" ref="D45:G45" si="19">SUM(D46:D52)</f>
        <v>183229</v>
      </c>
      <c r="E45" s="12">
        <f>SUM(E46:E52)</f>
        <v>180000</v>
      </c>
      <c r="F45" s="12">
        <f t="shared" si="19"/>
        <v>190000</v>
      </c>
      <c r="G45" s="28">
        <f t="shared" si="19"/>
        <v>200000</v>
      </c>
    </row>
    <row r="46" spans="1:7" x14ac:dyDescent="0.25">
      <c r="A46" s="33" t="s">
        <v>6</v>
      </c>
      <c r="B46" s="5" t="s">
        <v>21</v>
      </c>
      <c r="C46" s="2">
        <v>24472</v>
      </c>
      <c r="D46" s="2">
        <v>47550</v>
      </c>
      <c r="E46" s="2">
        <v>53100</v>
      </c>
      <c r="F46" s="2">
        <v>53100</v>
      </c>
      <c r="G46" s="17">
        <v>53100</v>
      </c>
    </row>
    <row r="47" spans="1:7" x14ac:dyDescent="0.25">
      <c r="A47" s="34" t="s">
        <v>11</v>
      </c>
      <c r="B47" s="3" t="s">
        <v>20</v>
      </c>
      <c r="C47" s="4">
        <v>106590</v>
      </c>
      <c r="D47" s="4">
        <v>106859</v>
      </c>
      <c r="E47" s="4">
        <v>106900</v>
      </c>
      <c r="F47" s="4">
        <v>116600</v>
      </c>
      <c r="G47" s="18">
        <v>119900</v>
      </c>
    </row>
    <row r="48" spans="1:7" x14ac:dyDescent="0.25">
      <c r="A48" s="34" t="s">
        <v>12</v>
      </c>
      <c r="B48" s="3" t="s">
        <v>22</v>
      </c>
      <c r="C48" s="4">
        <v>30.35</v>
      </c>
      <c r="D48" s="4">
        <v>0</v>
      </c>
      <c r="E48" s="4">
        <v>0</v>
      </c>
      <c r="F48" s="4">
        <v>0</v>
      </c>
      <c r="G48" s="18">
        <v>0</v>
      </c>
    </row>
    <row r="49" spans="1:7" x14ac:dyDescent="0.25">
      <c r="A49" s="34">
        <v>36</v>
      </c>
      <c r="B49" s="3" t="s">
        <v>26</v>
      </c>
      <c r="C49" s="4">
        <v>5192</v>
      </c>
      <c r="D49" s="4">
        <v>6000</v>
      </c>
      <c r="E49" s="4">
        <v>7500</v>
      </c>
      <c r="F49" s="4">
        <v>7800</v>
      </c>
      <c r="G49" s="18">
        <v>8000</v>
      </c>
    </row>
    <row r="50" spans="1:7" x14ac:dyDescent="0.25">
      <c r="A50" s="34">
        <v>38</v>
      </c>
      <c r="B50" s="3" t="s">
        <v>50</v>
      </c>
      <c r="C50" s="10">
        <v>1450</v>
      </c>
      <c r="D50" s="10"/>
      <c r="E50" s="10"/>
      <c r="F50" s="10"/>
      <c r="G50" s="19"/>
    </row>
    <row r="51" spans="1:7" x14ac:dyDescent="0.25">
      <c r="A51" s="35">
        <v>41</v>
      </c>
      <c r="B51" s="9" t="s">
        <v>51</v>
      </c>
      <c r="C51" s="10">
        <v>0</v>
      </c>
      <c r="D51" s="10">
        <v>3200</v>
      </c>
      <c r="E51" s="10">
        <v>1000</v>
      </c>
      <c r="F51" s="10">
        <v>1000</v>
      </c>
      <c r="G51" s="19">
        <v>1000</v>
      </c>
    </row>
    <row r="52" spans="1:7" ht="15.75" thickBot="1" x14ac:dyDescent="0.3">
      <c r="A52" s="35">
        <v>42</v>
      </c>
      <c r="B52" s="9" t="s">
        <v>24</v>
      </c>
      <c r="C52" s="10">
        <v>16294</v>
      </c>
      <c r="D52" s="10">
        <v>19620</v>
      </c>
      <c r="E52" s="10">
        <v>11500</v>
      </c>
      <c r="F52" s="10">
        <v>11500</v>
      </c>
      <c r="G52" s="19">
        <v>18000</v>
      </c>
    </row>
    <row r="53" spans="1:7" ht="15.75" thickBot="1" x14ac:dyDescent="0.3">
      <c r="A53" s="16" t="s">
        <v>1</v>
      </c>
      <c r="B53" s="11" t="s">
        <v>2</v>
      </c>
      <c r="C53" s="12">
        <f>SUM(C54:C60)</f>
        <v>399082</v>
      </c>
      <c r="D53" s="12">
        <f>SUM(D54:D60)</f>
        <v>380105</v>
      </c>
      <c r="E53" s="12">
        <f>SUM(E54:E60)</f>
        <v>418125</v>
      </c>
      <c r="F53" s="12">
        <f>SUM(F54:F60)</f>
        <v>400000</v>
      </c>
      <c r="G53" s="28">
        <f t="shared" ref="G53" si="20">SUM(G54:G60)</f>
        <v>400000</v>
      </c>
    </row>
    <row r="54" spans="1:7" x14ac:dyDescent="0.25">
      <c r="A54" s="33" t="s">
        <v>6</v>
      </c>
      <c r="B54" s="5" t="s">
        <v>21</v>
      </c>
      <c r="C54" s="2">
        <v>64857</v>
      </c>
      <c r="D54" s="2">
        <v>53572</v>
      </c>
      <c r="E54" s="2">
        <v>67775</v>
      </c>
      <c r="F54" s="2">
        <v>67775</v>
      </c>
      <c r="G54" s="17">
        <v>67775</v>
      </c>
    </row>
    <row r="55" spans="1:7" x14ac:dyDescent="0.25">
      <c r="A55" s="34" t="s">
        <v>11</v>
      </c>
      <c r="B55" s="3" t="s">
        <v>20</v>
      </c>
      <c r="C55" s="4">
        <v>245080</v>
      </c>
      <c r="D55" s="4">
        <v>280269</v>
      </c>
      <c r="E55" s="4">
        <v>276850</v>
      </c>
      <c r="F55" s="4">
        <v>266850</v>
      </c>
      <c r="G55" s="18">
        <v>266850</v>
      </c>
    </row>
    <row r="56" spans="1:7" x14ac:dyDescent="0.25">
      <c r="A56" s="34" t="s">
        <v>12</v>
      </c>
      <c r="B56" s="3" t="s">
        <v>22</v>
      </c>
      <c r="C56" s="4">
        <v>1234</v>
      </c>
      <c r="D56" s="4">
        <v>1000</v>
      </c>
      <c r="E56" s="4">
        <v>1000</v>
      </c>
      <c r="F56" s="4">
        <v>1000</v>
      </c>
      <c r="G56" s="18">
        <v>1000</v>
      </c>
    </row>
    <row r="57" spans="1:7" x14ac:dyDescent="0.25">
      <c r="A57" s="34">
        <v>36</v>
      </c>
      <c r="B57" s="3" t="s">
        <v>26</v>
      </c>
      <c r="C57" s="4">
        <v>12872</v>
      </c>
      <c r="D57" s="4">
        <v>12500</v>
      </c>
      <c r="E57" s="4">
        <v>13000</v>
      </c>
      <c r="F57" s="4">
        <v>13000</v>
      </c>
      <c r="G57" s="18">
        <v>13000</v>
      </c>
    </row>
    <row r="58" spans="1:7" x14ac:dyDescent="0.25">
      <c r="A58" s="34" t="s">
        <v>13</v>
      </c>
      <c r="B58" s="3" t="s">
        <v>23</v>
      </c>
      <c r="C58" s="4">
        <v>3466</v>
      </c>
      <c r="D58" s="4">
        <v>0</v>
      </c>
      <c r="E58" s="4">
        <v>0</v>
      </c>
      <c r="F58" s="4">
        <v>0</v>
      </c>
      <c r="G58" s="18">
        <v>0</v>
      </c>
    </row>
    <row r="59" spans="1:7" x14ac:dyDescent="0.25">
      <c r="A59" s="35">
        <v>41</v>
      </c>
      <c r="B59" s="9" t="s">
        <v>51</v>
      </c>
      <c r="C59" s="10">
        <v>9098</v>
      </c>
      <c r="D59" s="10">
        <v>9500</v>
      </c>
      <c r="E59" s="10">
        <v>10000</v>
      </c>
      <c r="F59" s="10">
        <v>10000</v>
      </c>
      <c r="G59" s="19">
        <v>10000</v>
      </c>
    </row>
    <row r="60" spans="1:7" ht="15.75" thickBot="1" x14ac:dyDescent="0.3">
      <c r="A60" s="35" t="s">
        <v>15</v>
      </c>
      <c r="B60" s="9" t="s">
        <v>24</v>
      </c>
      <c r="C60" s="10">
        <v>62475</v>
      </c>
      <c r="D60" s="10">
        <v>23264</v>
      </c>
      <c r="E60" s="10">
        <v>49500</v>
      </c>
      <c r="F60" s="10">
        <v>41375</v>
      </c>
      <c r="G60" s="19">
        <v>41375</v>
      </c>
    </row>
    <row r="61" spans="1:7" ht="15.75" thickBot="1" x14ac:dyDescent="0.3">
      <c r="A61" s="16">
        <v>50</v>
      </c>
      <c r="B61" s="11" t="s">
        <v>45</v>
      </c>
      <c r="C61" s="12">
        <f>SUM(C62:C66)</f>
        <v>322404</v>
      </c>
      <c r="D61" s="12">
        <f t="shared" ref="D61:G61" si="21">SUM(D62:D66)</f>
        <v>215536</v>
      </c>
      <c r="E61" s="12">
        <f>SUM(E62:E66)</f>
        <v>319803</v>
      </c>
      <c r="F61" s="12">
        <f t="shared" si="21"/>
        <v>166395</v>
      </c>
      <c r="G61" s="12">
        <f t="shared" si="21"/>
        <v>147975</v>
      </c>
    </row>
    <row r="62" spans="1:7" x14ac:dyDescent="0.25">
      <c r="A62" s="33" t="s">
        <v>6</v>
      </c>
      <c r="B62" s="5" t="s">
        <v>21</v>
      </c>
      <c r="C62" s="2">
        <v>133415</v>
      </c>
      <c r="D62" s="2">
        <v>145877</v>
      </c>
      <c r="E62" s="2">
        <v>243963</v>
      </c>
      <c r="F62" s="2">
        <v>129423</v>
      </c>
      <c r="G62" s="17">
        <v>116502</v>
      </c>
    </row>
    <row r="63" spans="1:7" x14ac:dyDescent="0.25">
      <c r="A63" s="34" t="s">
        <v>11</v>
      </c>
      <c r="B63" s="3" t="s">
        <v>20</v>
      </c>
      <c r="C63" s="4">
        <v>137232</v>
      </c>
      <c r="D63" s="4">
        <v>45182</v>
      </c>
      <c r="E63" s="4">
        <v>31340</v>
      </c>
      <c r="F63" s="4">
        <v>36972</v>
      </c>
      <c r="G63" s="18">
        <v>21473</v>
      </c>
    </row>
    <row r="64" spans="1:7" x14ac:dyDescent="0.25">
      <c r="A64" s="34" t="s">
        <v>13</v>
      </c>
      <c r="B64" s="3" t="s">
        <v>23</v>
      </c>
      <c r="C64" s="4">
        <v>16150</v>
      </c>
      <c r="D64" s="4">
        <v>0</v>
      </c>
      <c r="E64" s="4">
        <v>0</v>
      </c>
      <c r="F64" s="4">
        <v>0</v>
      </c>
      <c r="G64" s="18">
        <v>0</v>
      </c>
    </row>
    <row r="65" spans="1:7" x14ac:dyDescent="0.25">
      <c r="A65" s="35">
        <v>41</v>
      </c>
      <c r="B65" s="9" t="s">
        <v>51</v>
      </c>
      <c r="C65" s="10">
        <v>0</v>
      </c>
      <c r="D65" s="10">
        <v>0</v>
      </c>
      <c r="E65" s="10">
        <v>3600</v>
      </c>
      <c r="F65" s="10"/>
      <c r="G65" s="19"/>
    </row>
    <row r="66" spans="1:7" ht="15.75" thickBot="1" x14ac:dyDescent="0.3">
      <c r="A66" s="35" t="s">
        <v>15</v>
      </c>
      <c r="B66" s="9" t="s">
        <v>24</v>
      </c>
      <c r="C66" s="10">
        <v>35607</v>
      </c>
      <c r="D66" s="10">
        <v>24477</v>
      </c>
      <c r="E66" s="10">
        <v>40900</v>
      </c>
      <c r="F66" s="10">
        <v>0</v>
      </c>
      <c r="G66" s="19">
        <v>10000</v>
      </c>
    </row>
    <row r="67" spans="1:7" ht="15.75" thickBot="1" x14ac:dyDescent="0.3">
      <c r="A67" s="16">
        <v>51</v>
      </c>
      <c r="B67" s="11" t="s">
        <v>3</v>
      </c>
      <c r="C67" s="12">
        <f>SUM(C68:C71)</f>
        <v>47804</v>
      </c>
      <c r="D67" s="12">
        <f t="shared" ref="D67:G67" si="22">SUM(D68:D71)</f>
        <v>270932</v>
      </c>
      <c r="E67" s="12">
        <f>SUM(E68:E71)</f>
        <v>278743</v>
      </c>
      <c r="F67" s="12">
        <f t="shared" si="22"/>
        <v>68794</v>
      </c>
      <c r="G67" s="28">
        <f t="shared" si="22"/>
        <v>0</v>
      </c>
    </row>
    <row r="68" spans="1:7" x14ac:dyDescent="0.25">
      <c r="A68" s="33">
        <v>31</v>
      </c>
      <c r="B68" s="5" t="s">
        <v>21</v>
      </c>
      <c r="C68" s="2">
        <v>21089</v>
      </c>
      <c r="D68" s="2">
        <v>160578</v>
      </c>
      <c r="E68" s="2">
        <v>165170</v>
      </c>
      <c r="F68" s="2">
        <v>36000</v>
      </c>
      <c r="G68" s="17">
        <v>0</v>
      </c>
    </row>
    <row r="69" spans="1:7" x14ac:dyDescent="0.25">
      <c r="A69" s="34">
        <v>32</v>
      </c>
      <c r="B69" s="3" t="s">
        <v>20</v>
      </c>
      <c r="C69" s="4">
        <v>21554</v>
      </c>
      <c r="D69" s="4">
        <v>87168</v>
      </c>
      <c r="E69" s="4">
        <v>80873</v>
      </c>
      <c r="F69" s="4">
        <v>26794</v>
      </c>
      <c r="G69" s="18">
        <v>0</v>
      </c>
    </row>
    <row r="70" spans="1:7" x14ac:dyDescent="0.25">
      <c r="A70" s="35">
        <v>41</v>
      </c>
      <c r="B70" s="9" t="s">
        <v>51</v>
      </c>
      <c r="C70" s="10">
        <v>0</v>
      </c>
      <c r="D70" s="10">
        <v>0</v>
      </c>
      <c r="E70" s="10">
        <v>2000</v>
      </c>
      <c r="F70" s="10">
        <v>2000</v>
      </c>
      <c r="G70" s="19"/>
    </row>
    <row r="71" spans="1:7" ht="15.75" thickBot="1" x14ac:dyDescent="0.3">
      <c r="A71" s="35">
        <v>42</v>
      </c>
      <c r="B71" s="9" t="s">
        <v>24</v>
      </c>
      <c r="C71" s="10">
        <v>5161</v>
      </c>
      <c r="D71" s="10">
        <v>23186</v>
      </c>
      <c r="E71" s="10">
        <v>30700</v>
      </c>
      <c r="F71" s="10">
        <v>4000</v>
      </c>
      <c r="G71" s="19">
        <v>0</v>
      </c>
    </row>
    <row r="72" spans="1:7" ht="15.75" thickBot="1" x14ac:dyDescent="0.3">
      <c r="A72" s="16" t="s">
        <v>28</v>
      </c>
      <c r="B72" s="11" t="s">
        <v>4</v>
      </c>
      <c r="C72" s="12">
        <f>SUM(C73:C81)</f>
        <v>21749</v>
      </c>
      <c r="D72" s="12">
        <f t="shared" ref="D72:G72" si="23">SUM(D73:D81)</f>
        <v>2569</v>
      </c>
      <c r="E72" s="12">
        <f>SUM(E73:E81)</f>
        <v>0</v>
      </c>
      <c r="F72" s="12">
        <f t="shared" si="23"/>
        <v>0</v>
      </c>
      <c r="G72" s="28">
        <f t="shared" si="23"/>
        <v>0</v>
      </c>
    </row>
    <row r="73" spans="1:7" x14ac:dyDescent="0.25">
      <c r="A73" s="33" t="s">
        <v>6</v>
      </c>
      <c r="B73" s="5" t="s">
        <v>21</v>
      </c>
      <c r="C73" s="2">
        <v>20609</v>
      </c>
      <c r="D73" s="2">
        <v>0</v>
      </c>
      <c r="E73" s="2">
        <v>0</v>
      </c>
      <c r="F73" s="2">
        <v>0</v>
      </c>
      <c r="G73" s="17">
        <v>0</v>
      </c>
    </row>
    <row r="74" spans="1:7" x14ac:dyDescent="0.25">
      <c r="A74" s="34" t="s">
        <v>11</v>
      </c>
      <c r="B74" s="3" t="s">
        <v>20</v>
      </c>
      <c r="C74" s="4">
        <v>1140</v>
      </c>
      <c r="D74" s="4">
        <v>2569</v>
      </c>
      <c r="E74" s="4">
        <v>0</v>
      </c>
      <c r="F74" s="4">
        <v>0</v>
      </c>
      <c r="G74" s="18">
        <v>0</v>
      </c>
    </row>
    <row r="75" spans="1:7" x14ac:dyDescent="0.25">
      <c r="A75" s="34" t="s">
        <v>12</v>
      </c>
      <c r="B75" s="3" t="s">
        <v>22</v>
      </c>
      <c r="C75" s="4"/>
      <c r="D75" s="4">
        <v>0</v>
      </c>
      <c r="E75" s="4">
        <v>0</v>
      </c>
      <c r="F75" s="4">
        <v>0</v>
      </c>
      <c r="G75" s="18">
        <v>0</v>
      </c>
    </row>
    <row r="76" spans="1:7" x14ac:dyDescent="0.25">
      <c r="A76" s="34" t="s">
        <v>18</v>
      </c>
      <c r="B76" s="3" t="s">
        <v>26</v>
      </c>
      <c r="C76" s="4"/>
      <c r="D76" s="4">
        <v>0</v>
      </c>
      <c r="E76" s="4">
        <v>0</v>
      </c>
      <c r="F76" s="4">
        <v>0</v>
      </c>
      <c r="G76" s="18">
        <v>0</v>
      </c>
    </row>
    <row r="77" spans="1:7" x14ac:dyDescent="0.25">
      <c r="A77" s="34" t="s">
        <v>13</v>
      </c>
      <c r="B77" s="3" t="s">
        <v>23</v>
      </c>
      <c r="C77" s="4"/>
      <c r="D77" s="4">
        <v>0</v>
      </c>
      <c r="E77" s="4">
        <v>0</v>
      </c>
      <c r="F77" s="4">
        <v>0</v>
      </c>
      <c r="G77" s="18">
        <v>0</v>
      </c>
    </row>
    <row r="78" spans="1:7" x14ac:dyDescent="0.25">
      <c r="A78" s="34" t="s">
        <v>16</v>
      </c>
      <c r="B78" s="3" t="s">
        <v>27</v>
      </c>
      <c r="C78" s="4"/>
      <c r="D78" s="4">
        <v>0</v>
      </c>
      <c r="E78" s="4">
        <v>0</v>
      </c>
      <c r="F78" s="4">
        <v>0</v>
      </c>
      <c r="G78" s="18">
        <v>0</v>
      </c>
    </row>
    <row r="79" spans="1:7" x14ac:dyDescent="0.25">
      <c r="A79" s="34" t="s">
        <v>14</v>
      </c>
      <c r="B79" s="3" t="s">
        <v>29</v>
      </c>
      <c r="C79" s="4"/>
      <c r="D79" s="4">
        <v>0</v>
      </c>
      <c r="E79" s="4">
        <v>0</v>
      </c>
      <c r="F79" s="4">
        <v>0</v>
      </c>
      <c r="G79" s="18">
        <v>0</v>
      </c>
    </row>
    <row r="80" spans="1:7" x14ac:dyDescent="0.25">
      <c r="A80" s="34" t="s">
        <v>15</v>
      </c>
      <c r="B80" s="3" t="s">
        <v>24</v>
      </c>
      <c r="C80" s="4"/>
      <c r="D80" s="4">
        <v>0</v>
      </c>
      <c r="E80" s="4">
        <v>0</v>
      </c>
      <c r="F80" s="4">
        <v>0</v>
      </c>
      <c r="G80" s="18">
        <v>0</v>
      </c>
    </row>
    <row r="81" spans="1:7" ht="15.75" thickBot="1" x14ac:dyDescent="0.3">
      <c r="A81" s="35" t="s">
        <v>17</v>
      </c>
      <c r="B81" s="9" t="s">
        <v>25</v>
      </c>
      <c r="C81" s="10">
        <v>0</v>
      </c>
      <c r="D81" s="10">
        <v>0</v>
      </c>
      <c r="E81" s="10">
        <v>0</v>
      </c>
      <c r="F81" s="10">
        <v>0</v>
      </c>
      <c r="G81" s="19">
        <v>0</v>
      </c>
    </row>
    <row r="82" spans="1:7" ht="15.75" thickBot="1" x14ac:dyDescent="0.3">
      <c r="A82" s="16" t="s">
        <v>30</v>
      </c>
      <c r="B82" s="11" t="s">
        <v>5</v>
      </c>
      <c r="C82" s="12">
        <f>SUM(C83:C88)</f>
        <v>12601</v>
      </c>
      <c r="D82" s="12">
        <f t="shared" ref="D82:G82" si="24">SUM(D83:D88)</f>
        <v>0</v>
      </c>
      <c r="E82" s="12">
        <f t="shared" si="24"/>
        <v>0</v>
      </c>
      <c r="F82" s="12">
        <f t="shared" si="24"/>
        <v>0</v>
      </c>
      <c r="G82" s="28">
        <f t="shared" si="24"/>
        <v>0</v>
      </c>
    </row>
    <row r="83" spans="1:7" x14ac:dyDescent="0.25">
      <c r="A83" s="33" t="s">
        <v>6</v>
      </c>
      <c r="B83" s="5" t="s">
        <v>21</v>
      </c>
      <c r="C83" s="2">
        <v>2240</v>
      </c>
      <c r="D83" s="2">
        <v>0</v>
      </c>
      <c r="E83" s="2">
        <v>0</v>
      </c>
      <c r="F83" s="2">
        <v>0</v>
      </c>
      <c r="G83" s="17">
        <v>0</v>
      </c>
    </row>
    <row r="84" spans="1:7" x14ac:dyDescent="0.25">
      <c r="A84" s="34" t="s">
        <v>11</v>
      </c>
      <c r="B84" s="3" t="s">
        <v>20</v>
      </c>
      <c r="C84" s="4">
        <f>8340+2021</f>
        <v>10361</v>
      </c>
      <c r="D84" s="4">
        <v>0</v>
      </c>
      <c r="E84" s="4">
        <v>0</v>
      </c>
      <c r="F84" s="4">
        <v>0</v>
      </c>
      <c r="G84" s="18">
        <v>0</v>
      </c>
    </row>
    <row r="85" spans="1:7" x14ac:dyDescent="0.25">
      <c r="A85" s="34" t="s">
        <v>12</v>
      </c>
      <c r="B85" s="3" t="s">
        <v>22</v>
      </c>
      <c r="C85" s="4">
        <v>0</v>
      </c>
      <c r="D85" s="4">
        <v>0</v>
      </c>
      <c r="E85" s="4">
        <v>0</v>
      </c>
      <c r="F85" s="4">
        <v>0</v>
      </c>
      <c r="G85" s="18">
        <v>0</v>
      </c>
    </row>
    <row r="86" spans="1:7" x14ac:dyDescent="0.25">
      <c r="A86" s="34" t="s">
        <v>14</v>
      </c>
      <c r="B86" s="3" t="s">
        <v>29</v>
      </c>
      <c r="C86" s="4">
        <v>0</v>
      </c>
      <c r="D86" s="4">
        <v>0</v>
      </c>
      <c r="E86" s="4">
        <v>0</v>
      </c>
      <c r="F86" s="4">
        <v>0</v>
      </c>
      <c r="G86" s="18">
        <v>0</v>
      </c>
    </row>
    <row r="87" spans="1:7" x14ac:dyDescent="0.25">
      <c r="A87" s="34" t="s">
        <v>15</v>
      </c>
      <c r="B87" s="3" t="s">
        <v>24</v>
      </c>
      <c r="C87" s="4">
        <v>0</v>
      </c>
      <c r="D87" s="4">
        <v>0</v>
      </c>
      <c r="E87" s="4">
        <v>0</v>
      </c>
      <c r="F87" s="4">
        <v>0</v>
      </c>
      <c r="G87" s="18">
        <v>0</v>
      </c>
    </row>
    <row r="88" spans="1:7" ht="15.75" thickBot="1" x14ac:dyDescent="0.3">
      <c r="A88" s="36" t="s">
        <v>17</v>
      </c>
      <c r="B88" s="20" t="s">
        <v>25</v>
      </c>
      <c r="C88" s="21">
        <v>0</v>
      </c>
      <c r="D88" s="21">
        <v>0</v>
      </c>
      <c r="E88" s="21">
        <v>0</v>
      </c>
      <c r="F88" s="21">
        <v>0</v>
      </c>
      <c r="G88" s="22">
        <v>0</v>
      </c>
    </row>
    <row r="89" spans="1:7" ht="15.75" thickBot="1" x14ac:dyDescent="0.3">
      <c r="A89" s="16">
        <v>563</v>
      </c>
      <c r="B89" s="11" t="s">
        <v>58</v>
      </c>
      <c r="C89" s="12">
        <f>SUM(C90:C98)</f>
        <v>0</v>
      </c>
      <c r="D89" s="12">
        <f t="shared" ref="D89" si="25">SUM(D90:D98)</f>
        <v>0</v>
      </c>
      <c r="E89" s="12">
        <f>SUM(E90:E90)</f>
        <v>6500</v>
      </c>
      <c r="F89" s="12">
        <f t="shared" ref="F89:G89" si="26">SUM(F90:F90)</f>
        <v>6257</v>
      </c>
      <c r="G89" s="12">
        <f t="shared" si="26"/>
        <v>0</v>
      </c>
    </row>
    <row r="90" spans="1:7" ht="15.75" thickBot="1" x14ac:dyDescent="0.3">
      <c r="A90" s="34" t="s">
        <v>11</v>
      </c>
      <c r="B90" s="3" t="s">
        <v>20</v>
      </c>
      <c r="C90" s="38"/>
      <c r="D90" s="38"/>
      <c r="E90" s="38">
        <v>6500</v>
      </c>
      <c r="F90" s="38">
        <v>6257</v>
      </c>
      <c r="G90" s="41"/>
    </row>
    <row r="91" spans="1:7" ht="15.75" thickBot="1" x14ac:dyDescent="0.3">
      <c r="A91" s="15" t="s">
        <v>54</v>
      </c>
      <c r="B91" s="13" t="s">
        <v>55</v>
      </c>
      <c r="C91" s="39">
        <f>C92</f>
        <v>0</v>
      </c>
      <c r="D91" s="39">
        <f t="shared" ref="D91:G91" si="27">D92</f>
        <v>0</v>
      </c>
      <c r="E91" s="40">
        <f t="shared" si="27"/>
        <v>93816</v>
      </c>
      <c r="F91" s="40">
        <f t="shared" si="27"/>
        <v>93816</v>
      </c>
      <c r="G91" s="39">
        <f t="shared" si="27"/>
        <v>0</v>
      </c>
    </row>
    <row r="92" spans="1:7" ht="15.75" thickBot="1" x14ac:dyDescent="0.3">
      <c r="A92" s="16">
        <v>81</v>
      </c>
      <c r="B92" s="11" t="s">
        <v>53</v>
      </c>
      <c r="C92" s="12">
        <f>SUM(C93:C98)</f>
        <v>0</v>
      </c>
      <c r="D92" s="12">
        <f t="shared" ref="D92:G92" si="28">SUM(D93:D98)</f>
        <v>0</v>
      </c>
      <c r="E92" s="12">
        <f t="shared" si="28"/>
        <v>93816</v>
      </c>
      <c r="F92" s="12">
        <f t="shared" si="28"/>
        <v>93816</v>
      </c>
      <c r="G92" s="28">
        <f t="shared" si="28"/>
        <v>0</v>
      </c>
    </row>
    <row r="93" spans="1:7" x14ac:dyDescent="0.25">
      <c r="A93" s="33" t="s">
        <v>6</v>
      </c>
      <c r="B93" s="5" t="s">
        <v>21</v>
      </c>
      <c r="C93" s="2">
        <v>0</v>
      </c>
      <c r="D93" s="2">
        <v>0</v>
      </c>
      <c r="E93" s="2">
        <v>73416</v>
      </c>
      <c r="F93" s="2">
        <v>73416</v>
      </c>
      <c r="G93" s="17">
        <v>0</v>
      </c>
    </row>
    <row r="94" spans="1:7" x14ac:dyDescent="0.25">
      <c r="A94" s="34" t="s">
        <v>11</v>
      </c>
      <c r="B94" s="3" t="s">
        <v>20</v>
      </c>
      <c r="C94" s="4">
        <v>0</v>
      </c>
      <c r="D94" s="4">
        <v>0</v>
      </c>
      <c r="E94" s="4">
        <v>16600</v>
      </c>
      <c r="F94" s="4">
        <v>16600</v>
      </c>
      <c r="G94" s="18">
        <v>0</v>
      </c>
    </row>
    <row r="95" spans="1:7" x14ac:dyDescent="0.25">
      <c r="A95" s="34" t="s">
        <v>12</v>
      </c>
      <c r="B95" s="3" t="s">
        <v>22</v>
      </c>
      <c r="C95" s="4">
        <v>0</v>
      </c>
      <c r="D95" s="4">
        <v>0</v>
      </c>
      <c r="E95" s="4">
        <v>0</v>
      </c>
      <c r="F95" s="4">
        <v>0</v>
      </c>
      <c r="G95" s="18">
        <v>0</v>
      </c>
    </row>
    <row r="96" spans="1:7" x14ac:dyDescent="0.25">
      <c r="A96" s="34" t="s">
        <v>14</v>
      </c>
      <c r="B96" s="3" t="s">
        <v>29</v>
      </c>
      <c r="C96" s="4">
        <v>0</v>
      </c>
      <c r="D96" s="4">
        <v>0</v>
      </c>
      <c r="E96" s="4">
        <v>0</v>
      </c>
      <c r="F96" s="4">
        <v>0</v>
      </c>
      <c r="G96" s="18">
        <v>0</v>
      </c>
    </row>
    <row r="97" spans="1:7" x14ac:dyDescent="0.25">
      <c r="A97" s="34" t="s">
        <v>15</v>
      </c>
      <c r="B97" s="3" t="s">
        <v>24</v>
      </c>
      <c r="C97" s="4">
        <v>0</v>
      </c>
      <c r="D97" s="4">
        <v>0</v>
      </c>
      <c r="E97" s="4">
        <v>3800</v>
      </c>
      <c r="F97" s="4">
        <v>3800</v>
      </c>
      <c r="G97" s="18">
        <v>0</v>
      </c>
    </row>
    <row r="98" spans="1:7" ht="15.75" thickBot="1" x14ac:dyDescent="0.3">
      <c r="A98" s="36" t="s">
        <v>17</v>
      </c>
      <c r="B98" s="20" t="s">
        <v>25</v>
      </c>
      <c r="C98" s="21">
        <v>0</v>
      </c>
      <c r="D98" s="21">
        <v>0</v>
      </c>
      <c r="E98" s="21">
        <v>0</v>
      </c>
      <c r="F98" s="21">
        <v>0</v>
      </c>
      <c r="G98" s="22">
        <v>0</v>
      </c>
    </row>
  </sheetData>
  <mergeCells count="2">
    <mergeCell ref="C15:G15"/>
    <mergeCell ref="A15:B15"/>
  </mergeCells>
  <pageMargins left="0.31496062992125984" right="0.31496062992125984" top="0.74803149606299213" bottom="0.74803149606299213" header="0.31496062992125984" footer="0.31496062992125984"/>
  <pageSetup paperSize="9" scale="72" orientation="portrait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3CF1CC19DF524CA42A994CB1BA0998" ma:contentTypeVersion="11" ma:contentTypeDescription="Create a new document." ma:contentTypeScope="" ma:versionID="4e0520be179d153c5660497a2ad9f0de">
  <xsd:schema xmlns:xsd="http://www.w3.org/2001/XMLSchema" xmlns:xs="http://www.w3.org/2001/XMLSchema" xmlns:p="http://schemas.microsoft.com/office/2006/metadata/properties" xmlns:ns3="85b01fc2-e437-4c9d-ba8e-ba5cf7a582fb" targetNamespace="http://schemas.microsoft.com/office/2006/metadata/properties" ma:root="true" ma:fieldsID="3b716ef09276ff5dfa2f426bb8ac5cb8" ns3:_="">
    <xsd:import namespace="85b01fc2-e437-4c9d-ba8e-ba5cf7a582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01fc2-e437-4c9d-ba8e-ba5cf7a58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095BAA-459D-4E84-9926-0C3924210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b01fc2-e437-4c9d-ba8e-ba5cf7a582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109D70-5D95-4440-B546-68115FC2DA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25EFD-E26D-486D-A1D9-530B4BD1588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5b01fc2-e437-4c9d-ba8e-ba5cf7a582fb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 GFRI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Nataša Ilić-Huserik</cp:lastModifiedBy>
  <cp:lastPrinted>2025-10-27T07:50:05Z</cp:lastPrinted>
  <dcterms:created xsi:type="dcterms:W3CDTF">2022-10-31T10:11:38Z</dcterms:created>
  <dcterms:modified xsi:type="dcterms:W3CDTF">2025-10-27T09:55:00Z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  <property fmtid="{D5CDD505-2E9C-101B-9397-08002B2CF9AE}" pid="3" name="ContentTypeId">
    <vt:lpwstr>0x010100003CF1CC19DF524CA42A994CB1BA0998</vt:lpwstr>
  </property>
</Properties>
</file>