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ilic\Desktop\NOVI FIN. PLAN 2026-2028 121222025\"/>
    </mc:Choice>
  </mc:AlternateContent>
  <xr:revisionPtr revIDLastSave="0" documentId="13_ncr:1_{95866D23-D47C-486E-9822-D691A40D0CAF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84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AKT!$A$3:$J$346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276" i="17" l="1"/>
  <c r="AI276" i="17"/>
  <c r="AJ278" i="17"/>
  <c r="AI278" i="17"/>
  <c r="AE5" i="25"/>
  <c r="AF5" i="25"/>
  <c r="AE6" i="25"/>
  <c r="AF6" i="25"/>
  <c r="E4" i="17" l="1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E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17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C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A3" i="25"/>
  <c r="G59" i="36"/>
  <c r="F59" i="36"/>
  <c r="E59" i="36"/>
  <c r="G57" i="36"/>
  <c r="F57" i="36"/>
  <c r="E57" i="36"/>
  <c r="G56" i="36"/>
  <c r="F56" i="36"/>
  <c r="E56" i="36"/>
  <c r="G62" i="36"/>
  <c r="F62" i="36"/>
  <c r="E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9" i="34" s="1"/>
  <c r="E75" i="36"/>
  <c r="G9" i="34" s="1"/>
  <c r="E76" i="36"/>
  <c r="E77" i="36"/>
  <c r="E65" i="36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K9" i="34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J9" i="34" s="1"/>
  <c r="E105" i="36"/>
  <c r="E97" i="36"/>
  <c r="E86" i="36"/>
  <c r="E85" i="36"/>
  <c r="E84" i="36"/>
  <c r="E81" i="36"/>
  <c r="E82" i="36"/>
  <c r="G79" i="36"/>
  <c r="M25" i="34" s="1"/>
  <c r="F79" i="36"/>
  <c r="M17" i="34" s="1"/>
  <c r="N9" i="34" l="1"/>
  <c r="O9" i="34"/>
  <c r="G63" i="36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I71" i="17"/>
  <c r="J71" i="17"/>
  <c r="I72" i="17"/>
  <c r="J72" i="17"/>
  <c r="I73" i="17"/>
  <c r="J73" i="17"/>
  <c r="I74" i="17"/>
  <c r="J74" i="17"/>
  <c r="I75" i="17"/>
  <c r="J75" i="17"/>
  <c r="I76" i="17"/>
  <c r="J76" i="17"/>
  <c r="I77" i="17"/>
  <c r="J77" i="17"/>
  <c r="I78" i="17"/>
  <c r="J78" i="17"/>
  <c r="I79" i="17"/>
  <c r="J79" i="17"/>
  <c r="I80" i="17"/>
  <c r="J80" i="17"/>
  <c r="I81" i="17"/>
  <c r="J81" i="17"/>
  <c r="I82" i="17"/>
  <c r="J82" i="17"/>
  <c r="I83" i="17"/>
  <c r="J83" i="17"/>
  <c r="I84" i="17"/>
  <c r="J84" i="17"/>
  <c r="I85" i="17"/>
  <c r="J85" i="17"/>
  <c r="I86" i="17"/>
  <c r="J86" i="17"/>
  <c r="I87" i="17"/>
  <c r="J87" i="17"/>
  <c r="I88" i="17"/>
  <c r="J88" i="17"/>
  <c r="I89" i="17"/>
  <c r="J89" i="17"/>
  <c r="I90" i="17"/>
  <c r="J90" i="17"/>
  <c r="I91" i="17"/>
  <c r="J91" i="17"/>
  <c r="I92" i="17"/>
  <c r="J92" i="17"/>
  <c r="I93" i="17"/>
  <c r="J93" i="17"/>
  <c r="I94" i="17"/>
  <c r="J94" i="17"/>
  <c r="I95" i="17"/>
  <c r="J95" i="17"/>
  <c r="I96" i="17"/>
  <c r="J96" i="17"/>
  <c r="I97" i="17"/>
  <c r="J97" i="17"/>
  <c r="I98" i="17"/>
  <c r="J98" i="17"/>
  <c r="I99" i="17"/>
  <c r="J99" i="17"/>
  <c r="I100" i="17"/>
  <c r="J100" i="17"/>
  <c r="I101" i="17"/>
  <c r="J101" i="17"/>
  <c r="I102" i="17"/>
  <c r="J102" i="17"/>
  <c r="I103" i="17"/>
  <c r="J103" i="17"/>
  <c r="I104" i="17"/>
  <c r="J104" i="17"/>
  <c r="I105" i="17"/>
  <c r="J105" i="17"/>
  <c r="I106" i="17"/>
  <c r="J106" i="17"/>
  <c r="I107" i="17"/>
  <c r="J107" i="17"/>
  <c r="I108" i="17"/>
  <c r="J108" i="17"/>
  <c r="I109" i="17"/>
  <c r="J109" i="17"/>
  <c r="I110" i="17"/>
  <c r="J110" i="17"/>
  <c r="I111" i="17"/>
  <c r="J111" i="17"/>
  <c r="I112" i="17"/>
  <c r="J112" i="17"/>
  <c r="I113" i="17"/>
  <c r="J113" i="17"/>
  <c r="I114" i="17"/>
  <c r="J114" i="17"/>
  <c r="I115" i="17"/>
  <c r="J115" i="17"/>
  <c r="I116" i="17"/>
  <c r="J116" i="17"/>
  <c r="I117" i="17"/>
  <c r="J117" i="17"/>
  <c r="I118" i="17"/>
  <c r="J118" i="17"/>
  <c r="I119" i="17"/>
  <c r="J119" i="17"/>
  <c r="I120" i="17"/>
  <c r="J120" i="17"/>
  <c r="I121" i="17"/>
  <c r="J121" i="17"/>
  <c r="I122" i="17"/>
  <c r="J122" i="17"/>
  <c r="I123" i="17"/>
  <c r="J123" i="17"/>
  <c r="I124" i="17"/>
  <c r="J124" i="17"/>
  <c r="I125" i="17"/>
  <c r="J125" i="17"/>
  <c r="I126" i="17"/>
  <c r="J126" i="17"/>
  <c r="I127" i="17"/>
  <c r="J127" i="17"/>
  <c r="I128" i="17"/>
  <c r="J128" i="17"/>
  <c r="I129" i="17"/>
  <c r="J129" i="17"/>
  <c r="I130" i="17"/>
  <c r="J130" i="17"/>
  <c r="I131" i="17"/>
  <c r="J131" i="17"/>
  <c r="I132" i="17"/>
  <c r="J132" i="17"/>
  <c r="I133" i="17"/>
  <c r="J133" i="17"/>
  <c r="I134" i="17"/>
  <c r="J134" i="17"/>
  <c r="I135" i="17"/>
  <c r="J135" i="17"/>
  <c r="I136" i="17"/>
  <c r="J136" i="17"/>
  <c r="I137" i="17"/>
  <c r="J137" i="17"/>
  <c r="I138" i="17"/>
  <c r="J138" i="17"/>
  <c r="I139" i="17"/>
  <c r="J139" i="17"/>
  <c r="I140" i="17"/>
  <c r="J140" i="17"/>
  <c r="I141" i="17"/>
  <c r="J141" i="17"/>
  <c r="I142" i="17"/>
  <c r="J142" i="17"/>
  <c r="I143" i="17"/>
  <c r="J143" i="17"/>
  <c r="I144" i="17"/>
  <c r="J144" i="17"/>
  <c r="I145" i="17"/>
  <c r="J145" i="17"/>
  <c r="I146" i="17"/>
  <c r="J146" i="17"/>
  <c r="I147" i="17"/>
  <c r="J147" i="17"/>
  <c r="I148" i="17"/>
  <c r="J148" i="17"/>
  <c r="I149" i="17"/>
  <c r="J149" i="17"/>
  <c r="I150" i="17"/>
  <c r="J150" i="17"/>
  <c r="I151" i="17"/>
  <c r="J151" i="17"/>
  <c r="I152" i="17"/>
  <c r="J152" i="17"/>
  <c r="I153" i="17"/>
  <c r="J153" i="17"/>
  <c r="I154" i="17"/>
  <c r="J154" i="17"/>
  <c r="I155" i="17"/>
  <c r="J155" i="17"/>
  <c r="I156" i="17"/>
  <c r="J156" i="17"/>
  <c r="I157" i="17"/>
  <c r="J157" i="17"/>
  <c r="I158" i="17"/>
  <c r="J158" i="17"/>
  <c r="I159" i="17"/>
  <c r="J159" i="17"/>
  <c r="I160" i="17"/>
  <c r="J160" i="17"/>
  <c r="I161" i="17"/>
  <c r="J161" i="17"/>
  <c r="I162" i="17"/>
  <c r="J162" i="17"/>
  <c r="I163" i="17"/>
  <c r="J163" i="17"/>
  <c r="I164" i="17"/>
  <c r="J164" i="17"/>
  <c r="I165" i="17"/>
  <c r="J165" i="17"/>
  <c r="I166" i="17"/>
  <c r="J166" i="17"/>
  <c r="I167" i="17"/>
  <c r="J167" i="17"/>
  <c r="I168" i="17"/>
  <c r="J168" i="17"/>
  <c r="I169" i="17"/>
  <c r="J169" i="17"/>
  <c r="I170" i="17"/>
  <c r="J170" i="17"/>
  <c r="I171" i="17"/>
  <c r="J171" i="17"/>
  <c r="I172" i="17"/>
  <c r="J172" i="17"/>
  <c r="I173" i="17"/>
  <c r="J173" i="17"/>
  <c r="I174" i="17"/>
  <c r="J174" i="17"/>
  <c r="I175" i="17"/>
  <c r="J175" i="17"/>
  <c r="I176" i="17"/>
  <c r="J176" i="17"/>
  <c r="I177" i="17"/>
  <c r="J177" i="17"/>
  <c r="I178" i="17"/>
  <c r="J178" i="17"/>
  <c r="I179" i="17"/>
  <c r="J179" i="17"/>
  <c r="I180" i="17"/>
  <c r="J180" i="17"/>
  <c r="I181" i="17"/>
  <c r="J181" i="17"/>
  <c r="I182" i="17"/>
  <c r="J182" i="17"/>
  <c r="I183" i="17"/>
  <c r="J183" i="17"/>
  <c r="I184" i="17"/>
  <c r="J184" i="17"/>
  <c r="I185" i="17"/>
  <c r="J185" i="17"/>
  <c r="I186" i="17"/>
  <c r="J186" i="17"/>
  <c r="I187" i="17"/>
  <c r="J187" i="17"/>
  <c r="I188" i="17"/>
  <c r="J188" i="17"/>
  <c r="I189" i="17"/>
  <c r="J189" i="17"/>
  <c r="I190" i="17"/>
  <c r="J190" i="17"/>
  <c r="I191" i="17"/>
  <c r="J191" i="17"/>
  <c r="I192" i="17"/>
  <c r="J192" i="17"/>
  <c r="I193" i="17"/>
  <c r="J193" i="17"/>
  <c r="I194" i="17"/>
  <c r="J194" i="17"/>
  <c r="I195" i="17"/>
  <c r="J195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16" i="4"/>
  <c r="H28" i="4"/>
  <c r="H40" i="4"/>
  <c r="H52" i="4"/>
  <c r="H64" i="4"/>
  <c r="H76" i="4"/>
  <c r="H88" i="4"/>
  <c r="H100" i="4"/>
  <c r="H112" i="4"/>
  <c r="H124" i="4"/>
  <c r="H136" i="4"/>
  <c r="H148" i="4"/>
  <c r="H160" i="4"/>
  <c r="H172" i="4"/>
  <c r="H184" i="4"/>
  <c r="H196" i="4"/>
  <c r="H208" i="4"/>
  <c r="H220" i="4"/>
  <c r="H232" i="4"/>
  <c r="H244" i="4"/>
  <c r="H256" i="4"/>
  <c r="H268" i="4"/>
  <c r="H280" i="4"/>
  <c r="H292" i="4"/>
  <c r="H304" i="4"/>
  <c r="H316" i="4"/>
  <c r="H328" i="4"/>
  <c r="H340" i="4"/>
  <c r="H352" i="4"/>
  <c r="H364" i="4"/>
  <c r="H376" i="4"/>
  <c r="H388" i="4"/>
  <c r="H400" i="4"/>
  <c r="H412" i="4"/>
  <c r="H424" i="4"/>
  <c r="H436" i="4"/>
  <c r="H448" i="4"/>
  <c r="H460" i="4"/>
  <c r="H472" i="4"/>
  <c r="H484" i="4"/>
  <c r="H496" i="4"/>
  <c r="F5" i="4"/>
  <c r="F17" i="4"/>
  <c r="F29" i="4"/>
  <c r="F41" i="4"/>
  <c r="F53" i="4"/>
  <c r="F65" i="4"/>
  <c r="F77" i="4"/>
  <c r="F89" i="4"/>
  <c r="F101" i="4"/>
  <c r="F113" i="4"/>
  <c r="F125" i="4"/>
  <c r="F137" i="4"/>
  <c r="F149" i="4"/>
  <c r="F161" i="4"/>
  <c r="F173" i="4"/>
  <c r="F185" i="4"/>
  <c r="F197" i="4"/>
  <c r="F209" i="4"/>
  <c r="F221" i="4"/>
  <c r="F233" i="4"/>
  <c r="F245" i="4"/>
  <c r="F257" i="4"/>
  <c r="F269" i="4"/>
  <c r="F281" i="4"/>
  <c r="F293" i="4"/>
  <c r="F305" i="4"/>
  <c r="F317" i="4"/>
  <c r="F329" i="4"/>
  <c r="F341" i="4"/>
  <c r="F353" i="4"/>
  <c r="F365" i="4"/>
  <c r="F377" i="4"/>
  <c r="F389" i="4"/>
  <c r="F401" i="4"/>
  <c r="F413" i="4"/>
  <c r="F425" i="4"/>
  <c r="F437" i="4"/>
  <c r="F449" i="4"/>
  <c r="F461" i="4"/>
  <c r="F473" i="4"/>
  <c r="F485" i="4"/>
  <c r="F497" i="4"/>
  <c r="E6" i="4"/>
  <c r="H5" i="4"/>
  <c r="H17" i="4"/>
  <c r="H29" i="4"/>
  <c r="H41" i="4"/>
  <c r="H53" i="4"/>
  <c r="H65" i="4"/>
  <c r="H77" i="4"/>
  <c r="H89" i="4"/>
  <c r="H101" i="4"/>
  <c r="H113" i="4"/>
  <c r="H125" i="4"/>
  <c r="H137" i="4"/>
  <c r="H149" i="4"/>
  <c r="H161" i="4"/>
  <c r="H173" i="4"/>
  <c r="H185" i="4"/>
  <c r="H197" i="4"/>
  <c r="H209" i="4"/>
  <c r="H221" i="4"/>
  <c r="H233" i="4"/>
  <c r="H245" i="4"/>
  <c r="H257" i="4"/>
  <c r="H269" i="4"/>
  <c r="H281" i="4"/>
  <c r="H293" i="4"/>
  <c r="H305" i="4"/>
  <c r="H317" i="4"/>
  <c r="H329" i="4"/>
  <c r="H341" i="4"/>
  <c r="H353" i="4"/>
  <c r="H365" i="4"/>
  <c r="H377" i="4"/>
  <c r="H389" i="4"/>
  <c r="H401" i="4"/>
  <c r="H413" i="4"/>
  <c r="H425" i="4"/>
  <c r="H437" i="4"/>
  <c r="H449" i="4"/>
  <c r="H461" i="4"/>
  <c r="H473" i="4"/>
  <c r="H485" i="4"/>
  <c r="H497" i="4"/>
  <c r="F6" i="4"/>
  <c r="F18" i="4"/>
  <c r="F30" i="4"/>
  <c r="F42" i="4"/>
  <c r="F54" i="4"/>
  <c r="F66" i="4"/>
  <c r="F78" i="4"/>
  <c r="F90" i="4"/>
  <c r="F102" i="4"/>
  <c r="F114" i="4"/>
  <c r="F126" i="4"/>
  <c r="F138" i="4"/>
  <c r="F150" i="4"/>
  <c r="F162" i="4"/>
  <c r="F174" i="4"/>
  <c r="F186" i="4"/>
  <c r="F198" i="4"/>
  <c r="F210" i="4"/>
  <c r="F222" i="4"/>
  <c r="F234" i="4"/>
  <c r="F246" i="4"/>
  <c r="F258" i="4"/>
  <c r="F270" i="4"/>
  <c r="F282" i="4"/>
  <c r="F294" i="4"/>
  <c r="F306" i="4"/>
  <c r="F318" i="4"/>
  <c r="F330" i="4"/>
  <c r="F342" i="4"/>
  <c r="F354" i="4"/>
  <c r="F366" i="4"/>
  <c r="F378" i="4"/>
  <c r="F390" i="4"/>
  <c r="F402" i="4"/>
  <c r="F414" i="4"/>
  <c r="F426" i="4"/>
  <c r="F438" i="4"/>
  <c r="F450" i="4"/>
  <c r="F462" i="4"/>
  <c r="F474" i="4"/>
  <c r="F486" i="4"/>
  <c r="F498" i="4"/>
  <c r="E7" i="4"/>
  <c r="H6" i="4"/>
  <c r="H18" i="4"/>
  <c r="H30" i="4"/>
  <c r="H42" i="4"/>
  <c r="H54" i="4"/>
  <c r="H66" i="4"/>
  <c r="H78" i="4"/>
  <c r="H90" i="4"/>
  <c r="H102" i="4"/>
  <c r="H114" i="4"/>
  <c r="H126" i="4"/>
  <c r="H138" i="4"/>
  <c r="H150" i="4"/>
  <c r="H162" i="4"/>
  <c r="H174" i="4"/>
  <c r="H186" i="4"/>
  <c r="H198" i="4"/>
  <c r="H210" i="4"/>
  <c r="H222" i="4"/>
  <c r="H234" i="4"/>
  <c r="H246" i="4"/>
  <c r="H258" i="4"/>
  <c r="H270" i="4"/>
  <c r="H282" i="4"/>
  <c r="H294" i="4"/>
  <c r="H306" i="4"/>
  <c r="H318" i="4"/>
  <c r="H330" i="4"/>
  <c r="H342" i="4"/>
  <c r="H354" i="4"/>
  <c r="H366" i="4"/>
  <c r="H378" i="4"/>
  <c r="H390" i="4"/>
  <c r="H402" i="4"/>
  <c r="H414" i="4"/>
  <c r="H426" i="4"/>
  <c r="H438" i="4"/>
  <c r="H450" i="4"/>
  <c r="H462" i="4"/>
  <c r="H474" i="4"/>
  <c r="H486" i="4"/>
  <c r="H498" i="4"/>
  <c r="F7" i="4"/>
  <c r="F19" i="4"/>
  <c r="F31" i="4"/>
  <c r="F43" i="4"/>
  <c r="F55" i="4"/>
  <c r="F67" i="4"/>
  <c r="F79" i="4"/>
  <c r="F91" i="4"/>
  <c r="F103" i="4"/>
  <c r="F115" i="4"/>
  <c r="F127" i="4"/>
  <c r="F139" i="4"/>
  <c r="F151" i="4"/>
  <c r="F163" i="4"/>
  <c r="F175" i="4"/>
  <c r="F187" i="4"/>
  <c r="F199" i="4"/>
  <c r="F211" i="4"/>
  <c r="F223" i="4"/>
  <c r="F235" i="4"/>
  <c r="F247" i="4"/>
  <c r="F259" i="4"/>
  <c r="F271" i="4"/>
  <c r="F283" i="4"/>
  <c r="F295" i="4"/>
  <c r="F307" i="4"/>
  <c r="F319" i="4"/>
  <c r="F331" i="4"/>
  <c r="F343" i="4"/>
  <c r="F355" i="4"/>
  <c r="F367" i="4"/>
  <c r="F379" i="4"/>
  <c r="F391" i="4"/>
  <c r="F403" i="4"/>
  <c r="F415" i="4"/>
  <c r="F427" i="4"/>
  <c r="F439" i="4"/>
  <c r="F451" i="4"/>
  <c r="F463" i="4"/>
  <c r="F475" i="4"/>
  <c r="F487" i="4"/>
  <c r="F499" i="4"/>
  <c r="E8" i="4"/>
  <c r="H7" i="4"/>
  <c r="H19" i="4"/>
  <c r="H31" i="4"/>
  <c r="H43" i="4"/>
  <c r="H55" i="4"/>
  <c r="H67" i="4"/>
  <c r="H79" i="4"/>
  <c r="H91" i="4"/>
  <c r="H103" i="4"/>
  <c r="H115" i="4"/>
  <c r="H127" i="4"/>
  <c r="H139" i="4"/>
  <c r="H151" i="4"/>
  <c r="H163" i="4"/>
  <c r="H175" i="4"/>
  <c r="H187" i="4"/>
  <c r="H199" i="4"/>
  <c r="H211" i="4"/>
  <c r="H223" i="4"/>
  <c r="H235" i="4"/>
  <c r="H247" i="4"/>
  <c r="H259" i="4"/>
  <c r="H271" i="4"/>
  <c r="H283" i="4"/>
  <c r="H295" i="4"/>
  <c r="H307" i="4"/>
  <c r="H319" i="4"/>
  <c r="H331" i="4"/>
  <c r="H343" i="4"/>
  <c r="H355" i="4"/>
  <c r="H367" i="4"/>
  <c r="H379" i="4"/>
  <c r="H391" i="4"/>
  <c r="H403" i="4"/>
  <c r="H415" i="4"/>
  <c r="H427" i="4"/>
  <c r="H439" i="4"/>
  <c r="H451" i="4"/>
  <c r="H463" i="4"/>
  <c r="H475" i="4"/>
  <c r="H487" i="4"/>
  <c r="H499" i="4"/>
  <c r="F8" i="4"/>
  <c r="F20" i="4"/>
  <c r="F32" i="4"/>
  <c r="F44" i="4"/>
  <c r="F56" i="4"/>
  <c r="F68" i="4"/>
  <c r="F80" i="4"/>
  <c r="F92" i="4"/>
  <c r="F104" i="4"/>
  <c r="F116" i="4"/>
  <c r="F128" i="4"/>
  <c r="F140" i="4"/>
  <c r="F152" i="4"/>
  <c r="F164" i="4"/>
  <c r="F176" i="4"/>
  <c r="F188" i="4"/>
  <c r="F200" i="4"/>
  <c r="F212" i="4"/>
  <c r="F224" i="4"/>
  <c r="F236" i="4"/>
  <c r="F248" i="4"/>
  <c r="F260" i="4"/>
  <c r="F272" i="4"/>
  <c r="F284" i="4"/>
  <c r="F296" i="4"/>
  <c r="F308" i="4"/>
  <c r="F320" i="4"/>
  <c r="F332" i="4"/>
  <c r="F344" i="4"/>
  <c r="F356" i="4"/>
  <c r="F368" i="4"/>
  <c r="F380" i="4"/>
  <c r="F392" i="4"/>
  <c r="F404" i="4"/>
  <c r="F416" i="4"/>
  <c r="F428" i="4"/>
  <c r="F440" i="4"/>
  <c r="F452" i="4"/>
  <c r="F464" i="4"/>
  <c r="F476" i="4"/>
  <c r="F488" i="4"/>
  <c r="F500" i="4"/>
  <c r="E9" i="4"/>
  <c r="H8" i="4"/>
  <c r="H20" i="4"/>
  <c r="H32" i="4"/>
  <c r="H44" i="4"/>
  <c r="H56" i="4"/>
  <c r="H68" i="4"/>
  <c r="H80" i="4"/>
  <c r="H92" i="4"/>
  <c r="H104" i="4"/>
  <c r="H116" i="4"/>
  <c r="H128" i="4"/>
  <c r="H140" i="4"/>
  <c r="H152" i="4"/>
  <c r="H164" i="4"/>
  <c r="H176" i="4"/>
  <c r="H188" i="4"/>
  <c r="H200" i="4"/>
  <c r="H212" i="4"/>
  <c r="H224" i="4"/>
  <c r="H236" i="4"/>
  <c r="H248" i="4"/>
  <c r="H260" i="4"/>
  <c r="H272" i="4"/>
  <c r="H284" i="4"/>
  <c r="H296" i="4"/>
  <c r="H308" i="4"/>
  <c r="H320" i="4"/>
  <c r="H332" i="4"/>
  <c r="H344" i="4"/>
  <c r="H356" i="4"/>
  <c r="H368" i="4"/>
  <c r="H380" i="4"/>
  <c r="H392" i="4"/>
  <c r="H404" i="4"/>
  <c r="H416" i="4"/>
  <c r="H428" i="4"/>
  <c r="H440" i="4"/>
  <c r="H452" i="4"/>
  <c r="H464" i="4"/>
  <c r="H476" i="4"/>
  <c r="H488" i="4"/>
  <c r="H500" i="4"/>
  <c r="F9" i="4"/>
  <c r="F21" i="4"/>
  <c r="F33" i="4"/>
  <c r="F45" i="4"/>
  <c r="F57" i="4"/>
  <c r="F69" i="4"/>
  <c r="F81" i="4"/>
  <c r="F93" i="4"/>
  <c r="F105" i="4"/>
  <c r="F117" i="4"/>
  <c r="F129" i="4"/>
  <c r="F141" i="4"/>
  <c r="F153" i="4"/>
  <c r="F165" i="4"/>
  <c r="F177" i="4"/>
  <c r="F189" i="4"/>
  <c r="F201" i="4"/>
  <c r="F213" i="4"/>
  <c r="F225" i="4"/>
  <c r="F237" i="4"/>
  <c r="F249" i="4"/>
  <c r="F261" i="4"/>
  <c r="F273" i="4"/>
  <c r="F285" i="4"/>
  <c r="F297" i="4"/>
  <c r="F309" i="4"/>
  <c r="F321" i="4"/>
  <c r="F333" i="4"/>
  <c r="F345" i="4"/>
  <c r="F357" i="4"/>
  <c r="F369" i="4"/>
  <c r="F381" i="4"/>
  <c r="F393" i="4"/>
  <c r="F405" i="4"/>
  <c r="F417" i="4"/>
  <c r="F429" i="4"/>
  <c r="F441" i="4"/>
  <c r="F453" i="4"/>
  <c r="F465" i="4"/>
  <c r="F477" i="4"/>
  <c r="F489" i="4"/>
  <c r="F501" i="4"/>
  <c r="E10" i="4"/>
  <c r="H9" i="4"/>
  <c r="H21" i="4"/>
  <c r="H33" i="4"/>
  <c r="H45" i="4"/>
  <c r="H57" i="4"/>
  <c r="H69" i="4"/>
  <c r="H81" i="4"/>
  <c r="H93" i="4"/>
  <c r="H105" i="4"/>
  <c r="H117" i="4"/>
  <c r="H129" i="4"/>
  <c r="H141" i="4"/>
  <c r="H153" i="4"/>
  <c r="H165" i="4"/>
  <c r="H177" i="4"/>
  <c r="H189" i="4"/>
  <c r="H201" i="4"/>
  <c r="H213" i="4"/>
  <c r="H225" i="4"/>
  <c r="H237" i="4"/>
  <c r="H249" i="4"/>
  <c r="H261" i="4"/>
  <c r="H273" i="4"/>
  <c r="H285" i="4"/>
  <c r="H297" i="4"/>
  <c r="H309" i="4"/>
  <c r="H321" i="4"/>
  <c r="H333" i="4"/>
  <c r="H345" i="4"/>
  <c r="H357" i="4"/>
  <c r="H369" i="4"/>
  <c r="H381" i="4"/>
  <c r="H393" i="4"/>
  <c r="H405" i="4"/>
  <c r="H417" i="4"/>
  <c r="H429" i="4"/>
  <c r="H441" i="4"/>
  <c r="H453" i="4"/>
  <c r="H465" i="4"/>
  <c r="H477" i="4"/>
  <c r="H489" i="4"/>
  <c r="H501" i="4"/>
  <c r="F10" i="4"/>
  <c r="F22" i="4"/>
  <c r="F34" i="4"/>
  <c r="F46" i="4"/>
  <c r="F58" i="4"/>
  <c r="F70" i="4"/>
  <c r="F82" i="4"/>
  <c r="F94" i="4"/>
  <c r="F106" i="4"/>
  <c r="F118" i="4"/>
  <c r="F130" i="4"/>
  <c r="F142" i="4"/>
  <c r="F154" i="4"/>
  <c r="F166" i="4"/>
  <c r="F178" i="4"/>
  <c r="F190" i="4"/>
  <c r="F202" i="4"/>
  <c r="F214" i="4"/>
  <c r="F226" i="4"/>
  <c r="F238" i="4"/>
  <c r="F250" i="4"/>
  <c r="F262" i="4"/>
  <c r="F274" i="4"/>
  <c r="F286" i="4"/>
  <c r="F298" i="4"/>
  <c r="F310" i="4"/>
  <c r="F322" i="4"/>
  <c r="F334" i="4"/>
  <c r="F346" i="4"/>
  <c r="F358" i="4"/>
  <c r="F370" i="4"/>
  <c r="F382" i="4"/>
  <c r="F394" i="4"/>
  <c r="F406" i="4"/>
  <c r="F418" i="4"/>
  <c r="F430" i="4"/>
  <c r="F442" i="4"/>
  <c r="F454" i="4"/>
  <c r="F466" i="4"/>
  <c r="F478" i="4"/>
  <c r="F490" i="4"/>
  <c r="F502" i="4"/>
  <c r="E11" i="4"/>
  <c r="H10" i="4"/>
  <c r="H22" i="4"/>
  <c r="H34" i="4"/>
  <c r="H46" i="4"/>
  <c r="H58" i="4"/>
  <c r="H70" i="4"/>
  <c r="H82" i="4"/>
  <c r="H94" i="4"/>
  <c r="H106" i="4"/>
  <c r="H118" i="4"/>
  <c r="H130" i="4"/>
  <c r="H142" i="4"/>
  <c r="H154" i="4"/>
  <c r="H166" i="4"/>
  <c r="H178" i="4"/>
  <c r="H190" i="4"/>
  <c r="H202" i="4"/>
  <c r="H214" i="4"/>
  <c r="H226" i="4"/>
  <c r="H238" i="4"/>
  <c r="H250" i="4"/>
  <c r="H262" i="4"/>
  <c r="H274" i="4"/>
  <c r="H286" i="4"/>
  <c r="H298" i="4"/>
  <c r="H310" i="4"/>
  <c r="H322" i="4"/>
  <c r="H334" i="4"/>
  <c r="H346" i="4"/>
  <c r="H358" i="4"/>
  <c r="H370" i="4"/>
  <c r="H382" i="4"/>
  <c r="H394" i="4"/>
  <c r="H406" i="4"/>
  <c r="H418" i="4"/>
  <c r="H430" i="4"/>
  <c r="H442" i="4"/>
  <c r="H454" i="4"/>
  <c r="H466" i="4"/>
  <c r="H478" i="4"/>
  <c r="H490" i="4"/>
  <c r="H502" i="4"/>
  <c r="F11" i="4"/>
  <c r="F23" i="4"/>
  <c r="F35" i="4"/>
  <c r="F47" i="4"/>
  <c r="F59" i="4"/>
  <c r="F71" i="4"/>
  <c r="F83" i="4"/>
  <c r="F95" i="4"/>
  <c r="F107" i="4"/>
  <c r="F119" i="4"/>
  <c r="F131" i="4"/>
  <c r="F143" i="4"/>
  <c r="F155" i="4"/>
  <c r="F167" i="4"/>
  <c r="F179" i="4"/>
  <c r="F191" i="4"/>
  <c r="F203" i="4"/>
  <c r="F215" i="4"/>
  <c r="F227" i="4"/>
  <c r="F239" i="4"/>
  <c r="F251" i="4"/>
  <c r="F263" i="4"/>
  <c r="F275" i="4"/>
  <c r="F287" i="4"/>
  <c r="F299" i="4"/>
  <c r="F311" i="4"/>
  <c r="F323" i="4"/>
  <c r="F335" i="4"/>
  <c r="F347" i="4"/>
  <c r="F359" i="4"/>
  <c r="F371" i="4"/>
  <c r="F383" i="4"/>
  <c r="F395" i="4"/>
  <c r="F407" i="4"/>
  <c r="F419" i="4"/>
  <c r="F431" i="4"/>
  <c r="F443" i="4"/>
  <c r="F455" i="4"/>
  <c r="F467" i="4"/>
  <c r="F479" i="4"/>
  <c r="F491" i="4"/>
  <c r="F503" i="4"/>
  <c r="E12" i="4"/>
  <c r="H11" i="4"/>
  <c r="H23" i="4"/>
  <c r="H35" i="4"/>
  <c r="H47" i="4"/>
  <c r="H59" i="4"/>
  <c r="H71" i="4"/>
  <c r="H83" i="4"/>
  <c r="H95" i="4"/>
  <c r="H107" i="4"/>
  <c r="H119" i="4"/>
  <c r="H131" i="4"/>
  <c r="H143" i="4"/>
  <c r="H155" i="4"/>
  <c r="H167" i="4"/>
  <c r="H179" i="4"/>
  <c r="H191" i="4"/>
  <c r="H203" i="4"/>
  <c r="H215" i="4"/>
  <c r="H227" i="4"/>
  <c r="H239" i="4"/>
  <c r="H251" i="4"/>
  <c r="H263" i="4"/>
  <c r="H275" i="4"/>
  <c r="H287" i="4"/>
  <c r="H299" i="4"/>
  <c r="H311" i="4"/>
  <c r="H323" i="4"/>
  <c r="H335" i="4"/>
  <c r="H347" i="4"/>
  <c r="H359" i="4"/>
  <c r="H371" i="4"/>
  <c r="H383" i="4"/>
  <c r="H395" i="4"/>
  <c r="H407" i="4"/>
  <c r="H419" i="4"/>
  <c r="H431" i="4"/>
  <c r="H443" i="4"/>
  <c r="H455" i="4"/>
  <c r="H467" i="4"/>
  <c r="H479" i="4"/>
  <c r="H491" i="4"/>
  <c r="H503" i="4"/>
  <c r="F12" i="4"/>
  <c r="F24" i="4"/>
  <c r="F36" i="4"/>
  <c r="F48" i="4"/>
  <c r="F60" i="4"/>
  <c r="F72" i="4"/>
  <c r="F84" i="4"/>
  <c r="F96" i="4"/>
  <c r="F108" i="4"/>
  <c r="F120" i="4"/>
  <c r="F132" i="4"/>
  <c r="F144" i="4"/>
  <c r="F156" i="4"/>
  <c r="F168" i="4"/>
  <c r="F180" i="4"/>
  <c r="F192" i="4"/>
  <c r="F204" i="4"/>
  <c r="F216" i="4"/>
  <c r="F228" i="4"/>
  <c r="F240" i="4"/>
  <c r="F252" i="4"/>
  <c r="F264" i="4"/>
  <c r="F276" i="4"/>
  <c r="F288" i="4"/>
  <c r="F300" i="4"/>
  <c r="F312" i="4"/>
  <c r="F324" i="4"/>
  <c r="F336" i="4"/>
  <c r="F348" i="4"/>
  <c r="F360" i="4"/>
  <c r="F372" i="4"/>
  <c r="F384" i="4"/>
  <c r="F396" i="4"/>
  <c r="F408" i="4"/>
  <c r="F420" i="4"/>
  <c r="F432" i="4"/>
  <c r="F444" i="4"/>
  <c r="F456" i="4"/>
  <c r="F468" i="4"/>
  <c r="F480" i="4"/>
  <c r="F492" i="4"/>
  <c r="F504" i="4"/>
  <c r="E13" i="4"/>
  <c r="H13" i="4"/>
  <c r="H25" i="4"/>
  <c r="H37" i="4"/>
  <c r="H49" i="4"/>
  <c r="H61" i="4"/>
  <c r="H73" i="4"/>
  <c r="H85" i="4"/>
  <c r="H97" i="4"/>
  <c r="H109" i="4"/>
  <c r="H121" i="4"/>
  <c r="H133" i="4"/>
  <c r="H145" i="4"/>
  <c r="H157" i="4"/>
  <c r="H169" i="4"/>
  <c r="H181" i="4"/>
  <c r="H193" i="4"/>
  <c r="H205" i="4"/>
  <c r="H217" i="4"/>
  <c r="H229" i="4"/>
  <c r="H241" i="4"/>
  <c r="H253" i="4"/>
  <c r="H265" i="4"/>
  <c r="H277" i="4"/>
  <c r="H289" i="4"/>
  <c r="H301" i="4"/>
  <c r="H313" i="4"/>
  <c r="H325" i="4"/>
  <c r="H337" i="4"/>
  <c r="H349" i="4"/>
  <c r="H361" i="4"/>
  <c r="H373" i="4"/>
  <c r="H385" i="4"/>
  <c r="H397" i="4"/>
  <c r="H409" i="4"/>
  <c r="H421" i="4"/>
  <c r="H433" i="4"/>
  <c r="H445" i="4"/>
  <c r="H457" i="4"/>
  <c r="H469" i="4"/>
  <c r="H481" i="4"/>
  <c r="H493" i="4"/>
  <c r="H505" i="4"/>
  <c r="F14" i="4"/>
  <c r="F26" i="4"/>
  <c r="F38" i="4"/>
  <c r="F50" i="4"/>
  <c r="F62" i="4"/>
  <c r="F74" i="4"/>
  <c r="F86" i="4"/>
  <c r="F98" i="4"/>
  <c r="F110" i="4"/>
  <c r="F122" i="4"/>
  <c r="F134" i="4"/>
  <c r="F146" i="4"/>
  <c r="F158" i="4"/>
  <c r="F170" i="4"/>
  <c r="F182" i="4"/>
  <c r="F194" i="4"/>
  <c r="F206" i="4"/>
  <c r="F218" i="4"/>
  <c r="F230" i="4"/>
  <c r="F242" i="4"/>
  <c r="F254" i="4"/>
  <c r="F266" i="4"/>
  <c r="F278" i="4"/>
  <c r="F290" i="4"/>
  <c r="F302" i="4"/>
  <c r="F314" i="4"/>
  <c r="F326" i="4"/>
  <c r="F338" i="4"/>
  <c r="F350" i="4"/>
  <c r="F362" i="4"/>
  <c r="F374" i="4"/>
  <c r="F386" i="4"/>
  <c r="F398" i="4"/>
  <c r="F410" i="4"/>
  <c r="F422" i="4"/>
  <c r="F434" i="4"/>
  <c r="F446" i="4"/>
  <c r="F458" i="4"/>
  <c r="F470" i="4"/>
  <c r="F482" i="4"/>
  <c r="F494" i="4"/>
  <c r="F3" i="4"/>
  <c r="E15" i="4"/>
  <c r="H14" i="4"/>
  <c r="H26" i="4"/>
  <c r="H38" i="4"/>
  <c r="H50" i="4"/>
  <c r="H62" i="4"/>
  <c r="H74" i="4"/>
  <c r="H86" i="4"/>
  <c r="H98" i="4"/>
  <c r="H110" i="4"/>
  <c r="H122" i="4"/>
  <c r="H134" i="4"/>
  <c r="H146" i="4"/>
  <c r="H158" i="4"/>
  <c r="H170" i="4"/>
  <c r="H182" i="4"/>
  <c r="H194" i="4"/>
  <c r="H206" i="4"/>
  <c r="H218" i="4"/>
  <c r="H230" i="4"/>
  <c r="H242" i="4"/>
  <c r="H254" i="4"/>
  <c r="H266" i="4"/>
  <c r="H278" i="4"/>
  <c r="H290" i="4"/>
  <c r="H302" i="4"/>
  <c r="H314" i="4"/>
  <c r="H326" i="4"/>
  <c r="H338" i="4"/>
  <c r="H350" i="4"/>
  <c r="H362" i="4"/>
  <c r="H374" i="4"/>
  <c r="H386" i="4"/>
  <c r="H398" i="4"/>
  <c r="H410" i="4"/>
  <c r="H422" i="4"/>
  <c r="H434" i="4"/>
  <c r="H446" i="4"/>
  <c r="H458" i="4"/>
  <c r="H470" i="4"/>
  <c r="H482" i="4"/>
  <c r="H494" i="4"/>
  <c r="H3" i="4"/>
  <c r="F15" i="4"/>
  <c r="F27" i="4"/>
  <c r="F39" i="4"/>
  <c r="F51" i="4"/>
  <c r="F63" i="4"/>
  <c r="F75" i="4"/>
  <c r="F87" i="4"/>
  <c r="F99" i="4"/>
  <c r="F111" i="4"/>
  <c r="F123" i="4"/>
  <c r="F135" i="4"/>
  <c r="F147" i="4"/>
  <c r="F159" i="4"/>
  <c r="F171" i="4"/>
  <c r="F183" i="4"/>
  <c r="F195" i="4"/>
  <c r="F207" i="4"/>
  <c r="F219" i="4"/>
  <c r="F231" i="4"/>
  <c r="F243" i="4"/>
  <c r="F255" i="4"/>
  <c r="F267" i="4"/>
  <c r="F279" i="4"/>
  <c r="F291" i="4"/>
  <c r="F303" i="4"/>
  <c r="F315" i="4"/>
  <c r="F327" i="4"/>
  <c r="F339" i="4"/>
  <c r="F351" i="4"/>
  <c r="F363" i="4"/>
  <c r="F375" i="4"/>
  <c r="F387" i="4"/>
  <c r="F399" i="4"/>
  <c r="F411" i="4"/>
  <c r="F423" i="4"/>
  <c r="F435" i="4"/>
  <c r="F447" i="4"/>
  <c r="F459" i="4"/>
  <c r="F471" i="4"/>
  <c r="F483" i="4"/>
  <c r="F495" i="4"/>
  <c r="E4" i="4"/>
  <c r="E16" i="4"/>
  <c r="H15" i="4"/>
  <c r="H27" i="4"/>
  <c r="H39" i="4"/>
  <c r="H51" i="4"/>
  <c r="H63" i="4"/>
  <c r="H75" i="4"/>
  <c r="H87" i="4"/>
  <c r="H99" i="4"/>
  <c r="H111" i="4"/>
  <c r="H123" i="4"/>
  <c r="H135" i="4"/>
  <c r="H147" i="4"/>
  <c r="H159" i="4"/>
  <c r="H171" i="4"/>
  <c r="H183" i="4"/>
  <c r="H195" i="4"/>
  <c r="H207" i="4"/>
  <c r="H219" i="4"/>
  <c r="H231" i="4"/>
  <c r="H243" i="4"/>
  <c r="H255" i="4"/>
  <c r="H267" i="4"/>
  <c r="H279" i="4"/>
  <c r="H291" i="4"/>
  <c r="H303" i="4"/>
  <c r="H315" i="4"/>
  <c r="H327" i="4"/>
  <c r="H339" i="4"/>
  <c r="H351" i="4"/>
  <c r="H363" i="4"/>
  <c r="H375" i="4"/>
  <c r="H387" i="4"/>
  <c r="H399" i="4"/>
  <c r="H411" i="4"/>
  <c r="H423" i="4"/>
  <c r="H435" i="4"/>
  <c r="H447" i="4"/>
  <c r="H459" i="4"/>
  <c r="H471" i="4"/>
  <c r="H483" i="4"/>
  <c r="H495" i="4"/>
  <c r="F4" i="4"/>
  <c r="O4" i="4" s="1"/>
  <c r="F16" i="4"/>
  <c r="F28" i="4"/>
  <c r="F40" i="4"/>
  <c r="F52" i="4"/>
  <c r="F64" i="4"/>
  <c r="F76" i="4"/>
  <c r="F88" i="4"/>
  <c r="F100" i="4"/>
  <c r="F112" i="4"/>
  <c r="F124" i="4"/>
  <c r="F136" i="4"/>
  <c r="F148" i="4"/>
  <c r="F160" i="4"/>
  <c r="F172" i="4"/>
  <c r="F184" i="4"/>
  <c r="H12" i="4"/>
  <c r="H156" i="4"/>
  <c r="H300" i="4"/>
  <c r="H444" i="4"/>
  <c r="F85" i="4"/>
  <c r="F208" i="4"/>
  <c r="F280" i="4"/>
  <c r="F352" i="4"/>
  <c r="F424" i="4"/>
  <c r="F496" i="4"/>
  <c r="E25" i="4"/>
  <c r="E37" i="4"/>
  <c r="E49" i="4"/>
  <c r="E61" i="4"/>
  <c r="D4" i="4"/>
  <c r="D16" i="4"/>
  <c r="D28" i="4"/>
  <c r="D40" i="4"/>
  <c r="D52" i="4"/>
  <c r="D64" i="4"/>
  <c r="D76" i="4"/>
  <c r="D88" i="4"/>
  <c r="D100" i="4"/>
  <c r="D112" i="4"/>
  <c r="D124" i="4"/>
  <c r="D136" i="4"/>
  <c r="D148" i="4"/>
  <c r="D160" i="4"/>
  <c r="D172" i="4"/>
  <c r="D184" i="4"/>
  <c r="D196" i="4"/>
  <c r="D208" i="4"/>
  <c r="D220" i="4"/>
  <c r="D232" i="4"/>
  <c r="D244" i="4"/>
  <c r="D256" i="4"/>
  <c r="D268" i="4"/>
  <c r="D280" i="4"/>
  <c r="D292" i="4"/>
  <c r="D304" i="4"/>
  <c r="D316" i="4"/>
  <c r="D328" i="4"/>
  <c r="D340" i="4"/>
  <c r="D352" i="4"/>
  <c r="D364" i="4"/>
  <c r="D376" i="4"/>
  <c r="D388" i="4"/>
  <c r="D400" i="4"/>
  <c r="D412" i="4"/>
  <c r="D424" i="4"/>
  <c r="D436" i="4"/>
  <c r="D448" i="4"/>
  <c r="D460" i="4"/>
  <c r="D472" i="4"/>
  <c r="D484" i="4"/>
  <c r="D496" i="4"/>
  <c r="C5" i="4"/>
  <c r="C17" i="4"/>
  <c r="C29" i="4"/>
  <c r="C41" i="4"/>
  <c r="C53" i="4"/>
  <c r="C65" i="4"/>
  <c r="C77" i="4"/>
  <c r="C89" i="4"/>
  <c r="C101" i="4"/>
  <c r="C113" i="4"/>
  <c r="C125" i="4"/>
  <c r="C137" i="4"/>
  <c r="C149" i="4"/>
  <c r="C161" i="4"/>
  <c r="C173" i="4"/>
  <c r="C185" i="4"/>
  <c r="H24" i="4"/>
  <c r="H168" i="4"/>
  <c r="H312" i="4"/>
  <c r="H456" i="4"/>
  <c r="F97" i="4"/>
  <c r="F217" i="4"/>
  <c r="F289" i="4"/>
  <c r="F361" i="4"/>
  <c r="F433" i="4"/>
  <c r="F505" i="4"/>
  <c r="E26" i="4"/>
  <c r="E38" i="4"/>
  <c r="E50" i="4"/>
  <c r="E62" i="4"/>
  <c r="D5" i="4"/>
  <c r="D17" i="4"/>
  <c r="D29" i="4"/>
  <c r="D41" i="4"/>
  <c r="D53" i="4"/>
  <c r="D65" i="4"/>
  <c r="D77" i="4"/>
  <c r="D89" i="4"/>
  <c r="D101" i="4"/>
  <c r="D113" i="4"/>
  <c r="D125" i="4"/>
  <c r="D137" i="4"/>
  <c r="D149" i="4"/>
  <c r="D161" i="4"/>
  <c r="D173" i="4"/>
  <c r="D185" i="4"/>
  <c r="D197" i="4"/>
  <c r="D209" i="4"/>
  <c r="D221" i="4"/>
  <c r="D233" i="4"/>
  <c r="D245" i="4"/>
  <c r="D257" i="4"/>
  <c r="D269" i="4"/>
  <c r="D281" i="4"/>
  <c r="D293" i="4"/>
  <c r="D305" i="4"/>
  <c r="D317" i="4"/>
  <c r="D329" i="4"/>
  <c r="H36" i="4"/>
  <c r="H180" i="4"/>
  <c r="H324" i="4"/>
  <c r="H468" i="4"/>
  <c r="F109" i="4"/>
  <c r="F220" i="4"/>
  <c r="F292" i="4"/>
  <c r="F364" i="4"/>
  <c r="F436" i="4"/>
  <c r="E5" i="4"/>
  <c r="E27" i="4"/>
  <c r="E39" i="4"/>
  <c r="E51" i="4"/>
  <c r="E63" i="4"/>
  <c r="D6" i="4"/>
  <c r="D18" i="4"/>
  <c r="D30" i="4"/>
  <c r="D42" i="4"/>
  <c r="D54" i="4"/>
  <c r="D66" i="4"/>
  <c r="D78" i="4"/>
  <c r="D90" i="4"/>
  <c r="D102" i="4"/>
  <c r="D114" i="4"/>
  <c r="D126" i="4"/>
  <c r="D138" i="4"/>
  <c r="D150" i="4"/>
  <c r="D162" i="4"/>
  <c r="D174" i="4"/>
  <c r="D186" i="4"/>
  <c r="D198" i="4"/>
  <c r="D210" i="4"/>
  <c r="D222" i="4"/>
  <c r="D234" i="4"/>
  <c r="D246" i="4"/>
  <c r="D258" i="4"/>
  <c r="D270" i="4"/>
  <c r="D282" i="4"/>
  <c r="D294" i="4"/>
  <c r="D306" i="4"/>
  <c r="D318" i="4"/>
  <c r="D330" i="4"/>
  <c r="D342" i="4"/>
  <c r="D354" i="4"/>
  <c r="D366" i="4"/>
  <c r="D378" i="4"/>
  <c r="D390" i="4"/>
  <c r="D402" i="4"/>
  <c r="D414" i="4"/>
  <c r="D426" i="4"/>
  <c r="D438" i="4"/>
  <c r="D450" i="4"/>
  <c r="D462" i="4"/>
  <c r="D474" i="4"/>
  <c r="D486" i="4"/>
  <c r="D498" i="4"/>
  <c r="C7" i="4"/>
  <c r="C19" i="4"/>
  <c r="C31" i="4"/>
  <c r="C43" i="4"/>
  <c r="C55" i="4"/>
  <c r="C67" i="4"/>
  <c r="C79" i="4"/>
  <c r="C91" i="4"/>
  <c r="C103" i="4"/>
  <c r="C115" i="4"/>
  <c r="C127" i="4"/>
  <c r="C139" i="4"/>
  <c r="C151" i="4"/>
  <c r="C163" i="4"/>
  <c r="C175" i="4"/>
  <c r="C187" i="4"/>
  <c r="C199" i="4"/>
  <c r="C211" i="4"/>
  <c r="C223" i="4"/>
  <c r="C235" i="4"/>
  <c r="C247" i="4"/>
  <c r="C259" i="4"/>
  <c r="C271" i="4"/>
  <c r="C283" i="4"/>
  <c r="C295" i="4"/>
  <c r="C307" i="4"/>
  <c r="C319" i="4"/>
  <c r="C331" i="4"/>
  <c r="C343" i="4"/>
  <c r="H48" i="4"/>
  <c r="H192" i="4"/>
  <c r="H336" i="4"/>
  <c r="H480" i="4"/>
  <c r="F121" i="4"/>
  <c r="F229" i="4"/>
  <c r="F301" i="4"/>
  <c r="F373" i="4"/>
  <c r="F445" i="4"/>
  <c r="E14" i="4"/>
  <c r="E28" i="4"/>
  <c r="E40" i="4"/>
  <c r="E52" i="4"/>
  <c r="E64" i="4"/>
  <c r="D7" i="4"/>
  <c r="D19" i="4"/>
  <c r="D31" i="4"/>
  <c r="D43" i="4"/>
  <c r="D55" i="4"/>
  <c r="D67" i="4"/>
  <c r="D79" i="4"/>
  <c r="D91" i="4"/>
  <c r="D103" i="4"/>
  <c r="D115" i="4"/>
  <c r="D127" i="4"/>
  <c r="D139" i="4"/>
  <c r="D151" i="4"/>
  <c r="D163" i="4"/>
  <c r="D175" i="4"/>
  <c r="D187" i="4"/>
  <c r="D199" i="4"/>
  <c r="D211" i="4"/>
  <c r="D223" i="4"/>
  <c r="D235" i="4"/>
  <c r="D247" i="4"/>
  <c r="D259" i="4"/>
  <c r="D271" i="4"/>
  <c r="D283" i="4"/>
  <c r="D295" i="4"/>
  <c r="D307" i="4"/>
  <c r="D319" i="4"/>
  <c r="D331" i="4"/>
  <c r="D343" i="4"/>
  <c r="D355" i="4"/>
  <c r="D367" i="4"/>
  <c r="D379" i="4"/>
  <c r="D391" i="4"/>
  <c r="D403" i="4"/>
  <c r="D415" i="4"/>
  <c r="D427" i="4"/>
  <c r="D439" i="4"/>
  <c r="D451" i="4"/>
  <c r="D463" i="4"/>
  <c r="D475" i="4"/>
  <c r="D487" i="4"/>
  <c r="D499" i="4"/>
  <c r="C8" i="4"/>
  <c r="C20" i="4"/>
  <c r="C32" i="4"/>
  <c r="C44" i="4"/>
  <c r="C56" i="4"/>
  <c r="C68" i="4"/>
  <c r="C80" i="4"/>
  <c r="C92" i="4"/>
  <c r="C104" i="4"/>
  <c r="C116" i="4"/>
  <c r="C128" i="4"/>
  <c r="C140" i="4"/>
  <c r="C152" i="4"/>
  <c r="C164" i="4"/>
  <c r="C176" i="4"/>
  <c r="C188" i="4"/>
  <c r="C200" i="4"/>
  <c r="C212" i="4"/>
  <c r="C224" i="4"/>
  <c r="C236" i="4"/>
  <c r="C248" i="4"/>
  <c r="C260" i="4"/>
  <c r="C272" i="4"/>
  <c r="C284" i="4"/>
  <c r="C296" i="4"/>
  <c r="C308" i="4"/>
  <c r="C320" i="4"/>
  <c r="C332" i="4"/>
  <c r="C344" i="4"/>
  <c r="H60" i="4"/>
  <c r="H204" i="4"/>
  <c r="H348" i="4"/>
  <c r="H492" i="4"/>
  <c r="F133" i="4"/>
  <c r="F232" i="4"/>
  <c r="F304" i="4"/>
  <c r="F376" i="4"/>
  <c r="F448" i="4"/>
  <c r="E17" i="4"/>
  <c r="E29" i="4"/>
  <c r="E41" i="4"/>
  <c r="E53" i="4"/>
  <c r="E65" i="4"/>
  <c r="D8" i="4"/>
  <c r="D20" i="4"/>
  <c r="D32" i="4"/>
  <c r="D44" i="4"/>
  <c r="D56" i="4"/>
  <c r="D68" i="4"/>
  <c r="D80" i="4"/>
  <c r="D92" i="4"/>
  <c r="D104" i="4"/>
  <c r="D116" i="4"/>
  <c r="D128" i="4"/>
  <c r="D140" i="4"/>
  <c r="D152" i="4"/>
  <c r="D164" i="4"/>
  <c r="D176" i="4"/>
  <c r="D188" i="4"/>
  <c r="D200" i="4"/>
  <c r="D212" i="4"/>
  <c r="D224" i="4"/>
  <c r="D236" i="4"/>
  <c r="D248" i="4"/>
  <c r="D260" i="4"/>
  <c r="D272" i="4"/>
  <c r="D284" i="4"/>
  <c r="D296" i="4"/>
  <c r="D308" i="4"/>
  <c r="D320" i="4"/>
  <c r="D332" i="4"/>
  <c r="D344" i="4"/>
  <c r="D356" i="4"/>
  <c r="D368" i="4"/>
  <c r="D380" i="4"/>
  <c r="D392" i="4"/>
  <c r="D404" i="4"/>
  <c r="D416" i="4"/>
  <c r="D428" i="4"/>
  <c r="D440" i="4"/>
  <c r="D452" i="4"/>
  <c r="D464" i="4"/>
  <c r="D476" i="4"/>
  <c r="D488" i="4"/>
  <c r="D500" i="4"/>
  <c r="C9" i="4"/>
  <c r="C21" i="4"/>
  <c r="C33" i="4"/>
  <c r="C45" i="4"/>
  <c r="C57" i="4"/>
  <c r="C69" i="4"/>
  <c r="C81" i="4"/>
  <c r="C93" i="4"/>
  <c r="C105" i="4"/>
  <c r="C117" i="4"/>
  <c r="C129" i="4"/>
  <c r="C141" i="4"/>
  <c r="C153" i="4"/>
  <c r="C165" i="4"/>
  <c r="C177" i="4"/>
  <c r="C189" i="4"/>
  <c r="H72" i="4"/>
  <c r="H216" i="4"/>
  <c r="H360" i="4"/>
  <c r="H504" i="4"/>
  <c r="F145" i="4"/>
  <c r="F241" i="4"/>
  <c r="F313" i="4"/>
  <c r="F385" i="4"/>
  <c r="F457" i="4"/>
  <c r="E18" i="4"/>
  <c r="E30" i="4"/>
  <c r="E42" i="4"/>
  <c r="E54" i="4"/>
  <c r="E66" i="4"/>
  <c r="D9" i="4"/>
  <c r="D21" i="4"/>
  <c r="D33" i="4"/>
  <c r="D45" i="4"/>
  <c r="D57" i="4"/>
  <c r="D69" i="4"/>
  <c r="D81" i="4"/>
  <c r="D93" i="4"/>
  <c r="D105" i="4"/>
  <c r="D117" i="4"/>
  <c r="D129" i="4"/>
  <c r="D141" i="4"/>
  <c r="D153" i="4"/>
  <c r="D165" i="4"/>
  <c r="D177" i="4"/>
  <c r="D189" i="4"/>
  <c r="D201" i="4"/>
  <c r="D213" i="4"/>
  <c r="D225" i="4"/>
  <c r="D237" i="4"/>
  <c r="D249" i="4"/>
  <c r="D261" i="4"/>
  <c r="D273" i="4"/>
  <c r="D285" i="4"/>
  <c r="D297" i="4"/>
  <c r="D309" i="4"/>
  <c r="D321" i="4"/>
  <c r="D333" i="4"/>
  <c r="D345" i="4"/>
  <c r="D357" i="4"/>
  <c r="D369" i="4"/>
  <c r="D381" i="4"/>
  <c r="D393" i="4"/>
  <c r="D405" i="4"/>
  <c r="D417" i="4"/>
  <c r="D429" i="4"/>
  <c r="D441" i="4"/>
  <c r="D453" i="4"/>
  <c r="D465" i="4"/>
  <c r="D477" i="4"/>
  <c r="D489" i="4"/>
  <c r="D501" i="4"/>
  <c r="C10" i="4"/>
  <c r="C22" i="4"/>
  <c r="C34" i="4"/>
  <c r="C46" i="4"/>
  <c r="C58" i="4"/>
  <c r="C70" i="4"/>
  <c r="C82" i="4"/>
  <c r="C94" i="4"/>
  <c r="C106" i="4"/>
  <c r="C118" i="4"/>
  <c r="C130" i="4"/>
  <c r="C142" i="4"/>
  <c r="C154" i="4"/>
  <c r="C166" i="4"/>
  <c r="C178" i="4"/>
  <c r="C190" i="4"/>
  <c r="C202" i="4"/>
  <c r="C214" i="4"/>
  <c r="C226" i="4"/>
  <c r="C238" i="4"/>
  <c r="C250" i="4"/>
  <c r="C262" i="4"/>
  <c r="C274" i="4"/>
  <c r="C286" i="4"/>
  <c r="C298" i="4"/>
  <c r="C310" i="4"/>
  <c r="C322" i="4"/>
  <c r="C334" i="4"/>
  <c r="C346" i="4"/>
  <c r="H84" i="4"/>
  <c r="H228" i="4"/>
  <c r="H372" i="4"/>
  <c r="F13" i="4"/>
  <c r="F157" i="4"/>
  <c r="F244" i="4"/>
  <c r="F316" i="4"/>
  <c r="F388" i="4"/>
  <c r="F460" i="4"/>
  <c r="E19" i="4"/>
  <c r="E31" i="4"/>
  <c r="E43" i="4"/>
  <c r="E55" i="4"/>
  <c r="E67" i="4"/>
  <c r="D10" i="4"/>
  <c r="D22" i="4"/>
  <c r="D34" i="4"/>
  <c r="D46" i="4"/>
  <c r="D58" i="4"/>
  <c r="D70" i="4"/>
  <c r="D82" i="4"/>
  <c r="D94" i="4"/>
  <c r="D106" i="4"/>
  <c r="D118" i="4"/>
  <c r="D130" i="4"/>
  <c r="D142" i="4"/>
  <c r="D154" i="4"/>
  <c r="D166" i="4"/>
  <c r="D178" i="4"/>
  <c r="D190" i="4"/>
  <c r="D202" i="4"/>
  <c r="D214" i="4"/>
  <c r="D226" i="4"/>
  <c r="D238" i="4"/>
  <c r="D250" i="4"/>
  <c r="D262" i="4"/>
  <c r="D274" i="4"/>
  <c r="D286" i="4"/>
  <c r="D298" i="4"/>
  <c r="D310" i="4"/>
  <c r="D322" i="4"/>
  <c r="D334" i="4"/>
  <c r="D346" i="4"/>
  <c r="D358" i="4"/>
  <c r="D370" i="4"/>
  <c r="D382" i="4"/>
  <c r="D394" i="4"/>
  <c r="D406" i="4"/>
  <c r="D418" i="4"/>
  <c r="D430" i="4"/>
  <c r="D442" i="4"/>
  <c r="D454" i="4"/>
  <c r="D466" i="4"/>
  <c r="D478" i="4"/>
  <c r="D490" i="4"/>
  <c r="D502" i="4"/>
  <c r="C11" i="4"/>
  <c r="C23" i="4"/>
  <c r="C35" i="4"/>
  <c r="C47" i="4"/>
  <c r="C59" i="4"/>
  <c r="C71" i="4"/>
  <c r="C83" i="4"/>
  <c r="C95" i="4"/>
  <c r="C107" i="4"/>
  <c r="C119" i="4"/>
  <c r="C131" i="4"/>
  <c r="C143" i="4"/>
  <c r="C155" i="4"/>
  <c r="C167" i="4"/>
  <c r="C179" i="4"/>
  <c r="C191" i="4"/>
  <c r="C203" i="4"/>
  <c r="C215" i="4"/>
  <c r="C227" i="4"/>
  <c r="C239" i="4"/>
  <c r="C251" i="4"/>
  <c r="C263" i="4"/>
  <c r="C275" i="4"/>
  <c r="C287" i="4"/>
  <c r="C299" i="4"/>
  <c r="C311" i="4"/>
  <c r="C323" i="4"/>
  <c r="C335" i="4"/>
  <c r="C347" i="4"/>
  <c r="H96" i="4"/>
  <c r="H240" i="4"/>
  <c r="H384" i="4"/>
  <c r="F25" i="4"/>
  <c r="F169" i="4"/>
  <c r="F253" i="4"/>
  <c r="F325" i="4"/>
  <c r="F397" i="4"/>
  <c r="F469" i="4"/>
  <c r="E20" i="4"/>
  <c r="E32" i="4"/>
  <c r="E44" i="4"/>
  <c r="E56" i="4"/>
  <c r="E68" i="4"/>
  <c r="D11" i="4"/>
  <c r="D23" i="4"/>
  <c r="D35" i="4"/>
  <c r="D47" i="4"/>
  <c r="D59" i="4"/>
  <c r="D71" i="4"/>
  <c r="D83" i="4"/>
  <c r="D95" i="4"/>
  <c r="D107" i="4"/>
  <c r="D119" i="4"/>
  <c r="D131" i="4"/>
  <c r="D143" i="4"/>
  <c r="D155" i="4"/>
  <c r="D167" i="4"/>
  <c r="D179" i="4"/>
  <c r="D191" i="4"/>
  <c r="D203" i="4"/>
  <c r="D215" i="4"/>
  <c r="D227" i="4"/>
  <c r="D239" i="4"/>
  <c r="D251" i="4"/>
  <c r="D263" i="4"/>
  <c r="D275" i="4"/>
  <c r="D287" i="4"/>
  <c r="D299" i="4"/>
  <c r="D311" i="4"/>
  <c r="D323" i="4"/>
  <c r="D335" i="4"/>
  <c r="D347" i="4"/>
  <c r="D359" i="4"/>
  <c r="D371" i="4"/>
  <c r="D383" i="4"/>
  <c r="D395" i="4"/>
  <c r="D407" i="4"/>
  <c r="D419" i="4"/>
  <c r="D431" i="4"/>
  <c r="D443" i="4"/>
  <c r="D455" i="4"/>
  <c r="D467" i="4"/>
  <c r="D479" i="4"/>
  <c r="D491" i="4"/>
  <c r="D503" i="4"/>
  <c r="C12" i="4"/>
  <c r="C24" i="4"/>
  <c r="C36" i="4"/>
  <c r="C48" i="4"/>
  <c r="C60" i="4"/>
  <c r="C72" i="4"/>
  <c r="C84" i="4"/>
  <c r="C96" i="4"/>
  <c r="C108" i="4"/>
  <c r="C120" i="4"/>
  <c r="C132" i="4"/>
  <c r="C144" i="4"/>
  <c r="C156" i="4"/>
  <c r="C168" i="4"/>
  <c r="C180" i="4"/>
  <c r="C192" i="4"/>
  <c r="C204" i="4"/>
  <c r="C216" i="4"/>
  <c r="C228" i="4"/>
  <c r="C240" i="4"/>
  <c r="C252" i="4"/>
  <c r="C264" i="4"/>
  <c r="C276" i="4"/>
  <c r="C288" i="4"/>
  <c r="C300" i="4"/>
  <c r="C312" i="4"/>
  <c r="C324" i="4"/>
  <c r="C336" i="4"/>
  <c r="C348" i="4"/>
  <c r="H108" i="4"/>
  <c r="H252" i="4"/>
  <c r="H396" i="4"/>
  <c r="F37" i="4"/>
  <c r="F181" i="4"/>
  <c r="F256" i="4"/>
  <c r="F328" i="4"/>
  <c r="F400" i="4"/>
  <c r="F472" i="4"/>
  <c r="E21" i="4"/>
  <c r="E33" i="4"/>
  <c r="E45" i="4"/>
  <c r="E57" i="4"/>
  <c r="E69" i="4"/>
  <c r="D12" i="4"/>
  <c r="D24" i="4"/>
  <c r="D36" i="4"/>
  <c r="D48" i="4"/>
  <c r="D60" i="4"/>
  <c r="D72" i="4"/>
  <c r="D84" i="4"/>
  <c r="D96" i="4"/>
  <c r="D108" i="4"/>
  <c r="D120" i="4"/>
  <c r="D132" i="4"/>
  <c r="D144" i="4"/>
  <c r="D156" i="4"/>
  <c r="D168" i="4"/>
  <c r="D180" i="4"/>
  <c r="D192" i="4"/>
  <c r="D204" i="4"/>
  <c r="D216" i="4"/>
  <c r="D228" i="4"/>
  <c r="D240" i="4"/>
  <c r="D252" i="4"/>
  <c r="D264" i="4"/>
  <c r="D276" i="4"/>
  <c r="D288" i="4"/>
  <c r="D300" i="4"/>
  <c r="D312" i="4"/>
  <c r="D324" i="4"/>
  <c r="D336" i="4"/>
  <c r="D348" i="4"/>
  <c r="D360" i="4"/>
  <c r="D372" i="4"/>
  <c r="D384" i="4"/>
  <c r="D396" i="4"/>
  <c r="D408" i="4"/>
  <c r="D420" i="4"/>
  <c r="D432" i="4"/>
  <c r="D444" i="4"/>
  <c r="D456" i="4"/>
  <c r="D468" i="4"/>
  <c r="D480" i="4"/>
  <c r="D492" i="4"/>
  <c r="D504" i="4"/>
  <c r="C13" i="4"/>
  <c r="C25" i="4"/>
  <c r="C37" i="4"/>
  <c r="C49" i="4"/>
  <c r="C61" i="4"/>
  <c r="C73" i="4"/>
  <c r="C85" i="4"/>
  <c r="C97" i="4"/>
  <c r="C109" i="4"/>
  <c r="C121" i="4"/>
  <c r="C133" i="4"/>
  <c r="C145" i="4"/>
  <c r="C157" i="4"/>
  <c r="C169" i="4"/>
  <c r="C181" i="4"/>
  <c r="C193" i="4"/>
  <c r="C205" i="4"/>
  <c r="C217" i="4"/>
  <c r="C229" i="4"/>
  <c r="C241" i="4"/>
  <c r="C253" i="4"/>
  <c r="C265" i="4"/>
  <c r="C277" i="4"/>
  <c r="C289" i="4"/>
  <c r="C301" i="4"/>
  <c r="C313" i="4"/>
  <c r="C325" i="4"/>
  <c r="C337" i="4"/>
  <c r="C349" i="4"/>
  <c r="H120" i="4"/>
  <c r="H264" i="4"/>
  <c r="H408" i="4"/>
  <c r="F49" i="4"/>
  <c r="F193" i="4"/>
  <c r="F265" i="4"/>
  <c r="F337" i="4"/>
  <c r="F409" i="4"/>
  <c r="F481" i="4"/>
  <c r="E22" i="4"/>
  <c r="E34" i="4"/>
  <c r="E46" i="4"/>
  <c r="E58" i="4"/>
  <c r="E70" i="4"/>
  <c r="D13" i="4"/>
  <c r="D25" i="4"/>
  <c r="D37" i="4"/>
  <c r="D49" i="4"/>
  <c r="D61" i="4"/>
  <c r="D73" i="4"/>
  <c r="D85" i="4"/>
  <c r="D97" i="4"/>
  <c r="D109" i="4"/>
  <c r="D121" i="4"/>
  <c r="D133" i="4"/>
  <c r="D145" i="4"/>
  <c r="D157" i="4"/>
  <c r="D169" i="4"/>
  <c r="D181" i="4"/>
  <c r="D193" i="4"/>
  <c r="D205" i="4"/>
  <c r="D217" i="4"/>
  <c r="D229" i="4"/>
  <c r="D241" i="4"/>
  <c r="D253" i="4"/>
  <c r="D265" i="4"/>
  <c r="D277" i="4"/>
  <c r="D289" i="4"/>
  <c r="D301" i="4"/>
  <c r="D313" i="4"/>
  <c r="D325" i="4"/>
  <c r="D337" i="4"/>
  <c r="D349" i="4"/>
  <c r="D361" i="4"/>
  <c r="D373" i="4"/>
  <c r="D385" i="4"/>
  <c r="D397" i="4"/>
  <c r="D409" i="4"/>
  <c r="D421" i="4"/>
  <c r="D433" i="4"/>
  <c r="D445" i="4"/>
  <c r="D457" i="4"/>
  <c r="D469" i="4"/>
  <c r="D481" i="4"/>
  <c r="D493" i="4"/>
  <c r="D505" i="4"/>
  <c r="C14" i="4"/>
  <c r="C26" i="4"/>
  <c r="C38" i="4"/>
  <c r="C50" i="4"/>
  <c r="C62" i="4"/>
  <c r="C74" i="4"/>
  <c r="C86" i="4"/>
  <c r="C98" i="4"/>
  <c r="C110" i="4"/>
  <c r="C122" i="4"/>
  <c r="C134" i="4"/>
  <c r="C146" i="4"/>
  <c r="C158" i="4"/>
  <c r="C170" i="4"/>
  <c r="C182" i="4"/>
  <c r="C194" i="4"/>
  <c r="C206" i="4"/>
  <c r="C218" i="4"/>
  <c r="C230" i="4"/>
  <c r="C242" i="4"/>
  <c r="C254" i="4"/>
  <c r="C266" i="4"/>
  <c r="C278" i="4"/>
  <c r="C290" i="4"/>
  <c r="C302" i="4"/>
  <c r="C314" i="4"/>
  <c r="C326" i="4"/>
  <c r="C338" i="4"/>
  <c r="C350" i="4"/>
  <c r="H132" i="4"/>
  <c r="F340" i="4"/>
  <c r="E59" i="4"/>
  <c r="D62" i="4"/>
  <c r="D134" i="4"/>
  <c r="D206" i="4"/>
  <c r="D278" i="4"/>
  <c r="D341" i="4"/>
  <c r="D389" i="4"/>
  <c r="D437" i="4"/>
  <c r="D485" i="4"/>
  <c r="C30" i="4"/>
  <c r="C78" i="4"/>
  <c r="C126" i="4"/>
  <c r="C174" i="4"/>
  <c r="C210" i="4"/>
  <c r="C243" i="4"/>
  <c r="C269" i="4"/>
  <c r="C297" i="4"/>
  <c r="C328" i="4"/>
  <c r="C354" i="4"/>
  <c r="C366" i="4"/>
  <c r="C378" i="4"/>
  <c r="C390" i="4"/>
  <c r="C402" i="4"/>
  <c r="C414" i="4"/>
  <c r="C426" i="4"/>
  <c r="C438" i="4"/>
  <c r="C450" i="4"/>
  <c r="C462" i="4"/>
  <c r="C474" i="4"/>
  <c r="C486" i="4"/>
  <c r="C498" i="4"/>
  <c r="F268" i="4"/>
  <c r="C234" i="4"/>
  <c r="C436" i="4"/>
  <c r="H144" i="4"/>
  <c r="F349" i="4"/>
  <c r="E60" i="4"/>
  <c r="D63" i="4"/>
  <c r="D135" i="4"/>
  <c r="D207" i="4"/>
  <c r="D279" i="4"/>
  <c r="D350" i="4"/>
  <c r="D398" i="4"/>
  <c r="D446" i="4"/>
  <c r="D494" i="4"/>
  <c r="C39" i="4"/>
  <c r="C87" i="4"/>
  <c r="C135" i="4"/>
  <c r="C183" i="4"/>
  <c r="C213" i="4"/>
  <c r="C244" i="4"/>
  <c r="C270" i="4"/>
  <c r="C303" i="4"/>
  <c r="C329" i="4"/>
  <c r="C355" i="4"/>
  <c r="C367" i="4"/>
  <c r="C379" i="4"/>
  <c r="C391" i="4"/>
  <c r="C403" i="4"/>
  <c r="C415" i="4"/>
  <c r="C427" i="4"/>
  <c r="C439" i="4"/>
  <c r="C451" i="4"/>
  <c r="C463" i="4"/>
  <c r="C475" i="4"/>
  <c r="C487" i="4"/>
  <c r="C499" i="4"/>
  <c r="C207" i="4"/>
  <c r="D50" i="4"/>
  <c r="C321" i="4"/>
  <c r="C460" i="4"/>
  <c r="H276" i="4"/>
  <c r="F412" i="4"/>
  <c r="E71" i="4"/>
  <c r="D74" i="4"/>
  <c r="D146" i="4"/>
  <c r="D218" i="4"/>
  <c r="D290" i="4"/>
  <c r="D351" i="4"/>
  <c r="D399" i="4"/>
  <c r="D447" i="4"/>
  <c r="D495" i="4"/>
  <c r="C40" i="4"/>
  <c r="C88" i="4"/>
  <c r="C136" i="4"/>
  <c r="C184" i="4"/>
  <c r="C219" i="4"/>
  <c r="C245" i="4"/>
  <c r="C273" i="4"/>
  <c r="C304" i="4"/>
  <c r="C330" i="4"/>
  <c r="C356" i="4"/>
  <c r="C368" i="4"/>
  <c r="C380" i="4"/>
  <c r="C392" i="4"/>
  <c r="C404" i="4"/>
  <c r="C416" i="4"/>
  <c r="C428" i="4"/>
  <c r="C440" i="4"/>
  <c r="C452" i="4"/>
  <c r="C464" i="4"/>
  <c r="C476" i="4"/>
  <c r="C488" i="4"/>
  <c r="C500" i="4"/>
  <c r="D425" i="4"/>
  <c r="H288" i="4"/>
  <c r="F421" i="4"/>
  <c r="E3" i="4"/>
  <c r="D75" i="4"/>
  <c r="D147" i="4"/>
  <c r="D219" i="4"/>
  <c r="D291" i="4"/>
  <c r="D353" i="4"/>
  <c r="D401" i="4"/>
  <c r="D449" i="4"/>
  <c r="D497" i="4"/>
  <c r="C42" i="4"/>
  <c r="C90" i="4"/>
  <c r="C138" i="4"/>
  <c r="C186" i="4"/>
  <c r="C220" i="4"/>
  <c r="C246" i="4"/>
  <c r="C279" i="4"/>
  <c r="C305" i="4"/>
  <c r="C333" i="4"/>
  <c r="C357" i="4"/>
  <c r="C369" i="4"/>
  <c r="C381" i="4"/>
  <c r="C393" i="4"/>
  <c r="C405" i="4"/>
  <c r="C417" i="4"/>
  <c r="C429" i="4"/>
  <c r="C441" i="4"/>
  <c r="C453" i="4"/>
  <c r="C465" i="4"/>
  <c r="C477" i="4"/>
  <c r="C489" i="4"/>
  <c r="C501" i="4"/>
  <c r="C66" i="4"/>
  <c r="D194" i="4"/>
  <c r="D482" i="4"/>
  <c r="C171" i="4"/>
  <c r="C293" i="4"/>
  <c r="C376" i="4"/>
  <c r="C472" i="4"/>
  <c r="H420" i="4"/>
  <c r="F484" i="4"/>
  <c r="D14" i="4"/>
  <c r="D86" i="4"/>
  <c r="D158" i="4"/>
  <c r="D230" i="4"/>
  <c r="D302" i="4"/>
  <c r="D362" i="4"/>
  <c r="D410" i="4"/>
  <c r="D458" i="4"/>
  <c r="D3" i="4"/>
  <c r="C51" i="4"/>
  <c r="C99" i="4"/>
  <c r="C147" i="4"/>
  <c r="C195" i="4"/>
  <c r="C221" i="4"/>
  <c r="C249" i="4"/>
  <c r="C280" i="4"/>
  <c r="C306" i="4"/>
  <c r="C339" i="4"/>
  <c r="C358" i="4"/>
  <c r="C370" i="4"/>
  <c r="C382" i="4"/>
  <c r="C394" i="4"/>
  <c r="C406" i="4"/>
  <c r="C418" i="4"/>
  <c r="C430" i="4"/>
  <c r="C442" i="4"/>
  <c r="C454" i="4"/>
  <c r="C466" i="4"/>
  <c r="C478" i="4"/>
  <c r="C490" i="4"/>
  <c r="C502" i="4"/>
  <c r="C162" i="4"/>
  <c r="D122" i="4"/>
  <c r="C75" i="4"/>
  <c r="C267" i="4"/>
  <c r="C388" i="4"/>
  <c r="C484" i="4"/>
  <c r="H432" i="4"/>
  <c r="F493" i="4"/>
  <c r="D15" i="4"/>
  <c r="D87" i="4"/>
  <c r="D159" i="4"/>
  <c r="D231" i="4"/>
  <c r="D303" i="4"/>
  <c r="D363" i="4"/>
  <c r="D411" i="4"/>
  <c r="D459" i="4"/>
  <c r="C4" i="4"/>
  <c r="C52" i="4"/>
  <c r="C100" i="4"/>
  <c r="C148" i="4"/>
  <c r="C196" i="4"/>
  <c r="C222" i="4"/>
  <c r="C255" i="4"/>
  <c r="C281" i="4"/>
  <c r="C309" i="4"/>
  <c r="C340" i="4"/>
  <c r="C359" i="4"/>
  <c r="C371" i="4"/>
  <c r="C383" i="4"/>
  <c r="C395" i="4"/>
  <c r="C407" i="4"/>
  <c r="C419" i="4"/>
  <c r="C431" i="4"/>
  <c r="C443" i="4"/>
  <c r="C455" i="4"/>
  <c r="C467" i="4"/>
  <c r="C479" i="4"/>
  <c r="C491" i="4"/>
  <c r="C503" i="4"/>
  <c r="E36" i="4"/>
  <c r="D255" i="4"/>
  <c r="D377" i="4"/>
  <c r="C18" i="4"/>
  <c r="C233" i="4"/>
  <c r="C318" i="4"/>
  <c r="C363" i="4"/>
  <c r="C387" i="4"/>
  <c r="C423" i="4"/>
  <c r="C447" i="4"/>
  <c r="C483" i="4"/>
  <c r="D386" i="4"/>
  <c r="C412" i="4"/>
  <c r="F61" i="4"/>
  <c r="E23" i="4"/>
  <c r="D26" i="4"/>
  <c r="D98" i="4"/>
  <c r="D170" i="4"/>
  <c r="D242" i="4"/>
  <c r="D314" i="4"/>
  <c r="D365" i="4"/>
  <c r="D413" i="4"/>
  <c r="D461" i="4"/>
  <c r="C6" i="4"/>
  <c r="C54" i="4"/>
  <c r="C102" i="4"/>
  <c r="C150" i="4"/>
  <c r="C197" i="4"/>
  <c r="C225" i="4"/>
  <c r="C256" i="4"/>
  <c r="C282" i="4"/>
  <c r="C315" i="4"/>
  <c r="C341" i="4"/>
  <c r="C360" i="4"/>
  <c r="C372" i="4"/>
  <c r="C384" i="4"/>
  <c r="C396" i="4"/>
  <c r="C408" i="4"/>
  <c r="C420" i="4"/>
  <c r="C432" i="4"/>
  <c r="C444" i="4"/>
  <c r="C456" i="4"/>
  <c r="C468" i="4"/>
  <c r="C480" i="4"/>
  <c r="C492" i="4"/>
  <c r="C504" i="4"/>
  <c r="D39" i="4"/>
  <c r="D111" i="4"/>
  <c r="C292" i="4"/>
  <c r="C399" i="4"/>
  <c r="C459" i="4"/>
  <c r="C495" i="4"/>
  <c r="F73" i="4"/>
  <c r="E24" i="4"/>
  <c r="D27" i="4"/>
  <c r="D99" i="4"/>
  <c r="D171" i="4"/>
  <c r="D243" i="4"/>
  <c r="D315" i="4"/>
  <c r="D374" i="4"/>
  <c r="D422" i="4"/>
  <c r="D470" i="4"/>
  <c r="C15" i="4"/>
  <c r="C63" i="4"/>
  <c r="C111" i="4"/>
  <c r="C159" i="4"/>
  <c r="C198" i="4"/>
  <c r="C231" i="4"/>
  <c r="C257" i="4"/>
  <c r="C285" i="4"/>
  <c r="C316" i="4"/>
  <c r="C342" i="4"/>
  <c r="C361" i="4"/>
  <c r="C373" i="4"/>
  <c r="C385" i="4"/>
  <c r="C397" i="4"/>
  <c r="C409" i="4"/>
  <c r="C421" i="4"/>
  <c r="C433" i="4"/>
  <c r="C445" i="4"/>
  <c r="C457" i="4"/>
  <c r="C469" i="4"/>
  <c r="C481" i="4"/>
  <c r="C493" i="4"/>
  <c r="C505" i="4"/>
  <c r="D434" i="4"/>
  <c r="F196" i="4"/>
  <c r="E35" i="4"/>
  <c r="D38" i="4"/>
  <c r="D110" i="4"/>
  <c r="D182" i="4"/>
  <c r="D254" i="4"/>
  <c r="D326" i="4"/>
  <c r="D375" i="4"/>
  <c r="D423" i="4"/>
  <c r="D471" i="4"/>
  <c r="C16" i="4"/>
  <c r="C64" i="4"/>
  <c r="C112" i="4"/>
  <c r="C160" i="4"/>
  <c r="C201" i="4"/>
  <c r="C232" i="4"/>
  <c r="C258" i="4"/>
  <c r="C291" i="4"/>
  <c r="C317" i="4"/>
  <c r="C345" i="4"/>
  <c r="C362" i="4"/>
  <c r="C374" i="4"/>
  <c r="C386" i="4"/>
  <c r="C398" i="4"/>
  <c r="C410" i="4"/>
  <c r="C422" i="4"/>
  <c r="C434" i="4"/>
  <c r="C446" i="4"/>
  <c r="C458" i="4"/>
  <c r="C470" i="4"/>
  <c r="C482" i="4"/>
  <c r="C494" i="4"/>
  <c r="C3" i="4"/>
  <c r="F205" i="4"/>
  <c r="D183" i="4"/>
  <c r="D327" i="4"/>
  <c r="C114" i="4"/>
  <c r="C261" i="4"/>
  <c r="C351" i="4"/>
  <c r="C375" i="4"/>
  <c r="C411" i="4"/>
  <c r="C435" i="4"/>
  <c r="C471" i="4"/>
  <c r="D338" i="4"/>
  <c r="C400" i="4"/>
  <c r="D266" i="4"/>
  <c r="C27" i="4"/>
  <c r="C208" i="4"/>
  <c r="C364" i="4"/>
  <c r="C424" i="4"/>
  <c r="C496" i="4"/>
  <c r="F277" i="4"/>
  <c r="E48" i="4"/>
  <c r="D51" i="4"/>
  <c r="D123" i="4"/>
  <c r="D195" i="4"/>
  <c r="D267" i="4"/>
  <c r="D339" i="4"/>
  <c r="D387" i="4"/>
  <c r="D435" i="4"/>
  <c r="D483" i="4"/>
  <c r="C28" i="4"/>
  <c r="C76" i="4"/>
  <c r="C124" i="4"/>
  <c r="C172" i="4"/>
  <c r="C209" i="4"/>
  <c r="C237" i="4"/>
  <c r="C268" i="4"/>
  <c r="C294" i="4"/>
  <c r="C327" i="4"/>
  <c r="C353" i="4"/>
  <c r="C365" i="4"/>
  <c r="C377" i="4"/>
  <c r="C389" i="4"/>
  <c r="C401" i="4"/>
  <c r="C413" i="4"/>
  <c r="C425" i="4"/>
  <c r="C437" i="4"/>
  <c r="C449" i="4"/>
  <c r="C461" i="4"/>
  <c r="C473" i="4"/>
  <c r="C485" i="4"/>
  <c r="C497" i="4"/>
  <c r="D473" i="4"/>
  <c r="E47" i="4"/>
  <c r="C123" i="4"/>
  <c r="C352" i="4"/>
  <c r="C448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F45" i="36"/>
  <c r="G44" i="36"/>
  <c r="G42" i="36"/>
  <c r="F44" i="36"/>
  <c r="E42" i="36"/>
  <c r="E45" i="36"/>
  <c r="G46" i="36"/>
  <c r="E44" i="36"/>
  <c r="E43" i="36"/>
  <c r="F46" i="36"/>
  <c r="E46" i="36"/>
  <c r="G45" i="36"/>
  <c r="G43" i="36"/>
  <c r="F43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E50" i="36"/>
  <c r="G41" i="36"/>
  <c r="E39" i="36"/>
  <c r="F36" i="36"/>
  <c r="G32" i="36"/>
  <c r="E33" i="36"/>
  <c r="E10" i="36"/>
  <c r="F41" i="36"/>
  <c r="G38" i="36"/>
  <c r="F32" i="36"/>
  <c r="E8" i="36"/>
  <c r="F48" i="36"/>
  <c r="F38" i="36"/>
  <c r="E32" i="36"/>
  <c r="G12" i="36"/>
  <c r="E40" i="36"/>
  <c r="E29" i="36"/>
  <c r="F34" i="36"/>
  <c r="G52" i="36"/>
  <c r="E48" i="36"/>
  <c r="E47" i="36" s="1"/>
  <c r="G40" i="36"/>
  <c r="E38" i="36"/>
  <c r="F35" i="36"/>
  <c r="G29" i="36"/>
  <c r="E7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O6" i="34" l="1"/>
  <c r="E22" i="34"/>
  <c r="O22" i="34"/>
  <c r="E14" i="34"/>
  <c r="O14" i="34"/>
  <c r="K6" i="34"/>
  <c r="K8" i="34" s="1"/>
  <c r="N14" i="34"/>
  <c r="N22" i="34"/>
  <c r="N6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6" i="34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9" i="17"/>
  <c r="A10" i="17"/>
  <c r="A11" i="17"/>
  <c r="A12" i="17"/>
  <c r="A13" i="17"/>
  <c r="A14" i="17"/>
  <c r="A15" i="17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B10" i="17"/>
  <c r="B14" i="17"/>
  <c r="B18" i="17"/>
  <c r="B22" i="17"/>
  <c r="B26" i="17"/>
  <c r="B30" i="17"/>
  <c r="B34" i="17"/>
  <c r="B38" i="17"/>
  <c r="B42" i="17"/>
  <c r="B46" i="17"/>
  <c r="B50" i="17"/>
  <c r="B54" i="17"/>
  <c r="B58" i="17"/>
  <c r="B62" i="17"/>
  <c r="B66" i="17"/>
  <c r="B70" i="17"/>
  <c r="B74" i="17"/>
  <c r="B78" i="17"/>
  <c r="B82" i="17"/>
  <c r="B86" i="17"/>
  <c r="B90" i="17"/>
  <c r="B9" i="17"/>
  <c r="B13" i="17"/>
  <c r="B17" i="17"/>
  <c r="B21" i="17"/>
  <c r="B25" i="17"/>
  <c r="B29" i="17"/>
  <c r="B33" i="17"/>
  <c r="B37" i="17"/>
  <c r="B41" i="17"/>
  <c r="B45" i="17"/>
  <c r="B49" i="17"/>
  <c r="B53" i="17"/>
  <c r="B57" i="17"/>
  <c r="B61" i="17"/>
  <c r="B65" i="17"/>
  <c r="B69" i="17"/>
  <c r="B73" i="17"/>
  <c r="B77" i="17"/>
  <c r="B81" i="17"/>
  <c r="B85" i="17"/>
  <c r="B89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B8" i="17"/>
  <c r="B12" i="17"/>
  <c r="B16" i="17"/>
  <c r="B20" i="17"/>
  <c r="B24" i="17"/>
  <c r="B28" i="17"/>
  <c r="B32" i="17"/>
  <c r="B36" i="17"/>
  <c r="B40" i="17"/>
  <c r="B44" i="17"/>
  <c r="B48" i="17"/>
  <c r="B52" i="17"/>
  <c r="B56" i="17"/>
  <c r="B60" i="17"/>
  <c r="B64" i="17"/>
  <c r="B68" i="17"/>
  <c r="B72" i="17"/>
  <c r="B76" i="17"/>
  <c r="B80" i="17"/>
  <c r="B11" i="17"/>
  <c r="B15" i="17"/>
  <c r="B19" i="17"/>
  <c r="B23" i="17"/>
  <c r="B27" i="17"/>
  <c r="B31" i="17"/>
  <c r="B35" i="17"/>
  <c r="B39" i="17"/>
  <c r="B43" i="17"/>
  <c r="B47" i="17"/>
  <c r="B51" i="17"/>
  <c r="B55" i="17"/>
  <c r="B59" i="17"/>
  <c r="B63" i="17"/>
  <c r="B67" i="17"/>
  <c r="B71" i="17"/>
  <c r="B75" i="17"/>
  <c r="B79" i="17"/>
  <c r="B83" i="17"/>
  <c r="B91" i="17"/>
  <c r="B95" i="17"/>
  <c r="B99" i="17"/>
  <c r="B103" i="17"/>
  <c r="B107" i="17"/>
  <c r="B111" i="17"/>
  <c r="B115" i="17"/>
  <c r="B119" i="17"/>
  <c r="B123" i="17"/>
  <c r="B127" i="17"/>
  <c r="B131" i="17"/>
  <c r="B135" i="17"/>
  <c r="B139" i="17"/>
  <c r="B143" i="17"/>
  <c r="B147" i="17"/>
  <c r="B151" i="17"/>
  <c r="B155" i="17"/>
  <c r="B88" i="17"/>
  <c r="B94" i="17"/>
  <c r="B98" i="17"/>
  <c r="B102" i="17"/>
  <c r="B106" i="17"/>
  <c r="B110" i="17"/>
  <c r="B114" i="17"/>
  <c r="B118" i="17"/>
  <c r="B122" i="17"/>
  <c r="B126" i="17"/>
  <c r="B130" i="17"/>
  <c r="B134" i="17"/>
  <c r="B138" i="17"/>
  <c r="B142" i="17"/>
  <c r="B146" i="17"/>
  <c r="B150" i="17"/>
  <c r="B154" i="17"/>
  <c r="B87" i="17"/>
  <c r="B93" i="17"/>
  <c r="B97" i="17"/>
  <c r="B101" i="17"/>
  <c r="B105" i="17"/>
  <c r="B109" i="17"/>
  <c r="B113" i="17"/>
  <c r="B117" i="17"/>
  <c r="B121" i="17"/>
  <c r="B125" i="17"/>
  <c r="B129" i="17"/>
  <c r="B133" i="17"/>
  <c r="B137" i="17"/>
  <c r="B141" i="17"/>
  <c r="B145" i="17"/>
  <c r="B149" i="17"/>
  <c r="B153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B84" i="17"/>
  <c r="B92" i="17"/>
  <c r="B96" i="17"/>
  <c r="B100" i="17"/>
  <c r="B104" i="17"/>
  <c r="B108" i="17"/>
  <c r="B112" i="17"/>
  <c r="B116" i="17"/>
  <c r="B120" i="17"/>
  <c r="B124" i="17"/>
  <c r="B128" i="17"/>
  <c r="B132" i="17"/>
  <c r="B136" i="17"/>
  <c r="B140" i="17"/>
  <c r="B144" i="17"/>
  <c r="B148" i="17"/>
  <c r="B152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AB84" i="17"/>
  <c r="AC84" i="17"/>
  <c r="H14" i="38" l="1"/>
  <c r="H13" i="38"/>
  <c r="D13" i="38"/>
  <c r="D12" i="38" s="1"/>
  <c r="C13" i="38"/>
  <c r="H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D5" i="33" s="1"/>
  <c r="C6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D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D10" i="35" s="1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F29" i="12" s="1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U10" i="34"/>
  <c r="U9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8" i="34"/>
  <c r="U7" i="34"/>
  <c r="D7" i="34"/>
  <c r="E29" i="12" s="1"/>
  <c r="U6" i="34"/>
  <c r="U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J67" i="25"/>
  <c r="AK67" i="25" s="1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V6" i="25"/>
  <c r="T6" i="25"/>
  <c r="S6" i="25"/>
  <c r="R6" i="25"/>
  <c r="G6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C5" i="33" l="1"/>
  <c r="E26" i="35"/>
  <c r="D26" i="35"/>
  <c r="C20" i="12"/>
  <c r="D21" i="34"/>
  <c r="G28" i="12" s="1"/>
  <c r="D13" i="34"/>
  <c r="F28" i="12" s="1"/>
  <c r="E31" i="36"/>
  <c r="C54" i="36"/>
  <c r="D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U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S6" i="34" s="1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6" i="34"/>
  <c r="G22" i="34"/>
  <c r="R6" i="34"/>
  <c r="P14" i="34"/>
  <c r="P16" i="34" s="1"/>
  <c r="P22" i="34"/>
  <c r="P24" i="34" s="1"/>
  <c r="Q6" i="34"/>
  <c r="F6" i="34"/>
  <c r="F8" i="34" s="1"/>
  <c r="F14" i="34"/>
  <c r="F16" i="34" s="1"/>
  <c r="F22" i="34"/>
  <c r="F24" i="34" s="1"/>
  <c r="G6" i="34"/>
  <c r="F31" i="36"/>
  <c r="F30" i="36" s="1"/>
  <c r="M14" i="34" s="1"/>
  <c r="N16" i="34"/>
  <c r="G14" i="34"/>
  <c r="H6" i="34"/>
  <c r="H8" i="34" s="1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8" i="34" l="1"/>
  <c r="F14" i="36"/>
  <c r="L6" i="34"/>
  <c r="L8" i="34" s="1"/>
  <c r="G30" i="36"/>
  <c r="M22" i="34" s="1"/>
  <c r="M24" i="34" s="1"/>
  <c r="E30" i="36"/>
  <c r="M6" i="34" s="1"/>
  <c r="M8" i="34" s="1"/>
  <c r="K24" i="34"/>
  <c r="P6" i="34"/>
  <c r="P8" i="34" s="1"/>
  <c r="G11" i="35"/>
  <c r="O8" i="34"/>
  <c r="H11" i="35"/>
  <c r="M16" i="34"/>
  <c r="N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E13" i="36" s="1"/>
  <c r="I6" i="34" s="1"/>
  <c r="F7" i="38"/>
  <c r="F13" i="36" s="1"/>
  <c r="I14" i="34" s="1"/>
  <c r="F19" i="35"/>
  <c r="E15" i="12" s="1"/>
  <c r="G10" i="37"/>
  <c r="F25" i="12" s="1"/>
  <c r="H10" i="37"/>
  <c r="G25" i="12" s="1"/>
  <c r="H19" i="35"/>
  <c r="G15" i="12" s="1"/>
  <c r="G19" i="35"/>
  <c r="F15" i="12" s="1"/>
  <c r="S24" i="34"/>
  <c r="G10" i="38"/>
  <c r="F10" i="37"/>
  <c r="E25" i="12" s="1"/>
  <c r="E10" i="38"/>
  <c r="S8" i="34"/>
  <c r="F10" i="38"/>
  <c r="S16" i="34"/>
  <c r="E9" i="36"/>
  <c r="J8" i="34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E49" i="36"/>
  <c r="R8" i="34"/>
  <c r="T14" i="34"/>
  <c r="T16" i="34" s="1"/>
  <c r="F51" i="36"/>
  <c r="O16" i="34" s="1"/>
  <c r="E51" i="36"/>
  <c r="T6" i="34"/>
  <c r="T8" i="34" s="1"/>
  <c r="H14" i="34"/>
  <c r="H16" i="34" s="1"/>
  <c r="G49" i="36"/>
  <c r="R22" i="34"/>
  <c r="R24" i="34" s="1"/>
  <c r="F49" i="36"/>
  <c r="R14" i="34"/>
  <c r="R16" i="34" s="1"/>
  <c r="G9" i="36"/>
  <c r="G24" i="34"/>
  <c r="J16" i="34"/>
  <c r="Q8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16" i="34" l="1"/>
  <c r="I22" i="34"/>
  <c r="I24" i="34" s="1"/>
  <c r="E14" i="36"/>
  <c r="G14" i="36"/>
  <c r="D6" i="34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8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104" i="36" l="1"/>
  <c r="E103" i="36" s="1"/>
  <c r="E100" i="36"/>
  <c r="F99" i="36"/>
  <c r="F100" i="36"/>
  <c r="E80" i="36"/>
  <c r="E79" i="36" s="1"/>
  <c r="F104" i="36"/>
  <c r="E99" i="36"/>
  <c r="F17" i="34"/>
  <c r="F18" i="34" s="1"/>
  <c r="M26" i="34"/>
  <c r="L18" i="34"/>
  <c r="K18" i="34"/>
  <c r="G104" i="36"/>
  <c r="I9" i="34"/>
  <c r="I10" i="34" s="1"/>
  <c r="M18" i="34"/>
  <c r="F25" i="34"/>
  <c r="F26" i="34" s="1"/>
  <c r="O10" i="34"/>
  <c r="G100" i="36"/>
  <c r="P9" i="34"/>
  <c r="P10" i="34" s="1"/>
  <c r="N26" i="34"/>
  <c r="K26" i="34"/>
  <c r="G102" i="36"/>
  <c r="F105" i="36"/>
  <c r="I25" i="34"/>
  <c r="I26" i="34" s="1"/>
  <c r="E78" i="36"/>
  <c r="G105" i="36"/>
  <c r="I17" i="34"/>
  <c r="I18" i="34" s="1"/>
  <c r="F9" i="34"/>
  <c r="F10" i="34" s="1"/>
  <c r="E102" i="36"/>
  <c r="N18" i="34"/>
  <c r="P17" i="34"/>
  <c r="P18" i="34" s="1"/>
  <c r="O18" i="34"/>
  <c r="N10" i="34"/>
  <c r="L26" i="34"/>
  <c r="G99" i="36"/>
  <c r="F102" i="36"/>
  <c r="P25" i="34"/>
  <c r="P26" i="34" s="1"/>
  <c r="S25" i="34" l="1"/>
  <c r="S26" i="34" s="1"/>
  <c r="G103" i="36"/>
  <c r="S17" i="34"/>
  <c r="S18" i="34" s="1"/>
  <c r="F103" i="36"/>
  <c r="S9" i="34"/>
  <c r="S10" i="34" s="1"/>
  <c r="L9" i="34"/>
  <c r="L10" i="34" s="1"/>
  <c r="F98" i="36"/>
  <c r="E63" i="36"/>
  <c r="J25" i="34"/>
  <c r="J26" i="34" s="1"/>
  <c r="J17" i="34"/>
  <c r="J18" i="34" s="1"/>
  <c r="K10" i="34"/>
  <c r="J10" i="34"/>
  <c r="E55" i="36"/>
  <c r="G26" i="34"/>
  <c r="G58" i="36"/>
  <c r="E60" i="36"/>
  <c r="H9" i="34"/>
  <c r="H10" i="34" s="1"/>
  <c r="F58" i="36"/>
  <c r="G18" i="34"/>
  <c r="R25" i="34"/>
  <c r="R26" i="34" s="1"/>
  <c r="G101" i="36"/>
  <c r="Q25" i="34"/>
  <c r="Q26" i="34" s="1"/>
  <c r="G98" i="36"/>
  <c r="G10" i="34"/>
  <c r="E58" i="36"/>
  <c r="T25" i="34"/>
  <c r="T26" i="34" s="1"/>
  <c r="R9" i="34"/>
  <c r="R10" i="34" s="1"/>
  <c r="E101" i="36"/>
  <c r="G55" i="36"/>
  <c r="T9" i="34"/>
  <c r="T10" i="34" s="1"/>
  <c r="F55" i="36"/>
  <c r="F60" i="36"/>
  <c r="H17" i="34"/>
  <c r="H18" i="34" s="1"/>
  <c r="Q17" i="34"/>
  <c r="Q18" i="34" s="1"/>
  <c r="H25" i="34"/>
  <c r="H26" i="34" s="1"/>
  <c r="G60" i="36"/>
  <c r="Q9" i="34"/>
  <c r="Q10" i="34" s="1"/>
  <c r="E98" i="36"/>
  <c r="T17" i="34"/>
  <c r="T18" i="34" s="1"/>
  <c r="R17" i="34"/>
  <c r="R18" i="34" s="1"/>
  <c r="F101" i="36"/>
  <c r="O24" i="34" l="1"/>
  <c r="M9" i="34"/>
  <c r="M10" i="34" s="1"/>
  <c r="E54" i="36"/>
  <c r="G54" i="36"/>
  <c r="E10" i="34"/>
  <c r="D25" i="34"/>
  <c r="E26" i="34"/>
  <c r="F54" i="36"/>
  <c r="E18" i="34"/>
  <c r="D18" i="34" s="1"/>
  <c r="D17" i="34"/>
  <c r="D22" i="34" l="1"/>
  <c r="D24" i="34"/>
  <c r="O26" i="34"/>
  <c r="D26" i="34" s="1"/>
  <c r="D9" i="34"/>
  <c r="D10" i="34"/>
</calcChain>
</file>

<file path=xl/sharedStrings.xml><?xml version="1.0" encoding="utf-8"?>
<sst xmlns="http://schemas.openxmlformats.org/spreadsheetml/2006/main" count="8833" uniqueCount="3217">
  <si>
    <t>RKP-NAZIV PRORAČUNSKOG KORISNIKA</t>
  </si>
  <si>
    <t>MJESTO I DATUM</t>
  </si>
  <si>
    <t>OSOBA ZA KONTAKTIRANJE</t>
  </si>
  <si>
    <t>R.
BR.</t>
  </si>
  <si>
    <t>RKPNaziv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</si>
  <si>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</si>
  <si>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</si>
  <si>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</si>
  <si>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</si>
  <si>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</si>
  <si>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</si>
  <si>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</si>
  <si>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Tip</t>
  </si>
  <si>
    <t>Glava</t>
  </si>
  <si>
    <t>TELEFON ZA KONTAKT</t>
  </si>
  <si>
    <t>odaberite -</t>
  </si>
  <si>
    <t>-</t>
  </si>
  <si>
    <t>E-MAIL ZA KONTAKT</t>
  </si>
  <si>
    <t>MINISTARSTVO ZNANOSTI, OBRAZOVANJA I MLADIH</t>
  </si>
  <si>
    <t>DONJE SVETICE 38</t>
  </si>
  <si>
    <t>10000 ZAGREB</t>
  </si>
  <si>
    <t>49508397045</t>
  </si>
  <si>
    <t>MZO</t>
  </si>
  <si>
    <t>08005</t>
  </si>
  <si>
    <t>SVEUČILIŠTE U ZAGREBU FAKULTET ELEKTROTEHNIKE I RAČUNARSTVA</t>
  </si>
  <si>
    <t>SVEUČILIŠTE U ZAGREBU</t>
  </si>
  <si>
    <t>UNSKA 3</t>
  </si>
  <si>
    <t>57029260362</t>
  </si>
  <si>
    <t>Sveučilišta i veleučilišta u Republici Hrvatskoj</t>
  </si>
  <si>
    <t>08006</t>
  </si>
  <si>
    <t>FINANCIJSKI PLAN
ZA 2026. I PROJEKCIJE ZA 2027. I 2028. GODINU</t>
  </si>
  <si>
    <t>SVEUČILIŠTE U ZAGREBU - PRIRODOSLOVNO-MATEMATIČKI FAKULTET</t>
  </si>
  <si>
    <t>HORVATOVAC 102A</t>
  </si>
  <si>
    <t>28163265527</t>
  </si>
  <si>
    <t>SVEUČILIŠTE U ZAGREBU FAKULTET KEMIJSKOG INŽENJERSTVA I TEHNOLOGIJE</t>
  </si>
  <si>
    <t>MARULIĆEV TRG 19</t>
  </si>
  <si>
    <t>71259740533</t>
  </si>
  <si>
    <t>I. OPĆI DIO</t>
  </si>
  <si>
    <t>SVEUČILIŠTE U ZAGREBU - TEKSTILNO-TEHNOLOŠKI FAKULTET</t>
  </si>
  <si>
    <t>PRILAZ BARUNA FILIPOVIĆA 28A</t>
  </si>
  <si>
    <t>43097527965</t>
  </si>
  <si>
    <t>Sveučilište u Zagrebu FAKULTET PROMETNIH ZNANOSTI</t>
  </si>
  <si>
    <t>VUKELIĆEVA 4</t>
  </si>
  <si>
    <t>25410051374</t>
  </si>
  <si>
    <t>A. SAŽETAK RAČUNA PRIHODA I RASHODA</t>
  </si>
  <si>
    <t>SVEUČILIŠTE U ZAGREBU, FAKULTET STROJARSTVA I BRODOGRADNJE</t>
  </si>
  <si>
    <t>IVANA LUČIĆA 5</t>
  </si>
  <si>
    <t>22910368449</t>
  </si>
  <si>
    <t>u EUR</t>
  </si>
  <si>
    <t>SVEUČILIŠTE U ZAGREBU  GRAĐEVINSKI FAKULTET</t>
  </si>
  <si>
    <t>FRA ANDRIJE KAČIĆA MIOŠIĆA 26</t>
  </si>
  <si>
    <t>62924153420</t>
  </si>
  <si>
    <t>IZVRŠENJE
2024.</t>
  </si>
  <si>
    <t>TEKUĆI PLAN
2025.</t>
  </si>
  <si>
    <t>PLAN 
2026.</t>
  </si>
  <si>
    <t>PROJEKCIJA 
2027.</t>
  </si>
  <si>
    <t>PROJEKCIJA 
2028.</t>
  </si>
  <si>
    <t>SVEUČILIŠTE U ZAGREBU PREHRAMBENO-BIOTEHNOLOŠKI FAKULTET</t>
  </si>
  <si>
    <t>PIEROTTIJEVA 6</t>
  </si>
  <si>
    <t>47824453867</t>
  </si>
  <si>
    <t>PRIHODI POSLOVANJA</t>
  </si>
  <si>
    <t>SVEUČILIŠTE U ZAGREBU - GEODETSKI FAKULTET</t>
  </si>
  <si>
    <t>A. KAČIĆA MIOŠIĆA 26</t>
  </si>
  <si>
    <t>43594593297</t>
  </si>
  <si>
    <t>PRIHODI OD NEFINANCIJSKE IMOVINE</t>
  </si>
  <si>
    <t>SVEUČILIŠTE U ZAGREBU - ARHITEKTONSKI FAKULTET</t>
  </si>
  <si>
    <t>KAČIĆEVA 26</t>
  </si>
  <si>
    <t>42061107444</t>
  </si>
  <si>
    <t>PRIHODI UKUPNO</t>
  </si>
  <si>
    <t>SVEUČILIŠTE U ZAGREBU STOMATOLOŠKI FAKULTET</t>
  </si>
  <si>
    <t>GUNDULIĆEVA 5</t>
  </si>
  <si>
    <t>70221464726</t>
  </si>
  <si>
    <t>RASHODI  POSLOVANJA</t>
  </si>
  <si>
    <t>SVEUČILIŠTE U ZAGREBU, MEDICINSKI FAKULTET</t>
  </si>
  <si>
    <t>ŠALATA 3</t>
  </si>
  <si>
    <t>45001686598</t>
  </si>
  <si>
    <t>RASHODI ZA NEFINANCIJSKU IMOVINU</t>
  </si>
  <si>
    <t>SVEUČILIŠTE U ZAGREBU FAKULTET ŠUMARSTVA I DRVNE TEHNOLOGIJE</t>
  </si>
  <si>
    <t>SVETOŠIMUNSKA CESTA 25</t>
  </si>
  <si>
    <t>07699719217</t>
  </si>
  <si>
    <t>RASHODI UKUPNO</t>
  </si>
  <si>
    <t>SVEUČILIŠTE U ZAGREBU - FAKULTET POLITIČKIH ZNANOSTI</t>
  </si>
  <si>
    <t>LEPUŠIĆEVA 6</t>
  </si>
  <si>
    <t>28011548575</t>
  </si>
  <si>
    <t>RAZLIKA - VIŠAK / MANJAK</t>
  </si>
  <si>
    <t>SVEUČILIŠTE U ZAGREBU - PRAVNI FAKULTET</t>
  </si>
  <si>
    <t>TRG REPUBLIKE HRVATSKE 14</t>
  </si>
  <si>
    <t>38583303160</t>
  </si>
  <si>
    <t xml:space="preserve"> SVEUČILIŠTE U ZAGREBU AGRONOMSKI FAKULTET</t>
  </si>
  <si>
    <t>76023745044</t>
  </si>
  <si>
    <t>B. SAŽETAK RAČUNA FINANCIRANJA</t>
  </si>
  <si>
    <t>SVEUČILIŠTE U ZAGREBU - EKONOMSKI FAKULTET</t>
  </si>
  <si>
    <t>TRG J. F. KENNEDEYA 6</t>
  </si>
  <si>
    <t>27208467122</t>
  </si>
  <si>
    <t>SVEUČILIŠTE U ZAGREBU,  UČITELJSKI FAKULTET</t>
  </si>
  <si>
    <t>SAVSKA CESTA 77</t>
  </si>
  <si>
    <t>72226488129</t>
  </si>
  <si>
    <t>SVEUČILIŠTE U ZAGREBU - FILOZOFSKI FAKULTET</t>
  </si>
  <si>
    <t>IVANA LUČIĆA 3</t>
  </si>
  <si>
    <t>90633715804</t>
  </si>
  <si>
    <t>PRIMICI OD FINANCIJSKE IMOVINE I ZADUŽIVANJA</t>
  </si>
  <si>
    <t>SVEUČILIŠTE U ZAGREBU - EDUKCIJSKO-REHABILITACIJSKI FAKULTET</t>
  </si>
  <si>
    <t>BORONGAJSKA CESTA 83F</t>
  </si>
  <si>
    <t>34967762426</t>
  </si>
  <si>
    <t>IZDACI ZA FINANCIJSKU IMOVINU I OTPLATE ZAJMOVA</t>
  </si>
  <si>
    <t xml:space="preserve">SVEUČILIŠTE U ZAGREBU - AKADEMIJA DRAMSKE UMJETNOSTI </t>
  </si>
  <si>
    <t>TRG REPUBLIKE HRVATSKE 5</t>
  </si>
  <si>
    <t>52097842295</t>
  </si>
  <si>
    <t>RAZLIKA PRIMITAKA I IZDATAKA</t>
  </si>
  <si>
    <t>SVEUČILIŠTE U ZAGREBU AKADEMIJA LIKOVNIH UMJETNOSTI</t>
  </si>
  <si>
    <t>ILICA 85</t>
  </si>
  <si>
    <t>95847257607</t>
  </si>
  <si>
    <t>DONOS</t>
  </si>
  <si>
    <t>PRIJENOS SREDSTAVA IZ PRETHODNE GODINE</t>
  </si>
  <si>
    <t>SVEUČILIŠTE U ZAGREBU - MUZIČKA AKADEMIJA</t>
  </si>
  <si>
    <t>TRG REPUBLIKE HRVATSKE 12</t>
  </si>
  <si>
    <t>18422925218</t>
  </si>
  <si>
    <t>ODNOS</t>
  </si>
  <si>
    <t>PRIJENOS SREDSTAVA U SLJEDEĆE RAZDOBLJE</t>
  </si>
  <si>
    <t>SVEUČILIŠTE U ZAGREBU KINEZIOLOŠKI FAKULTET</t>
  </si>
  <si>
    <t>HORVAĆANSKI ZAVOJ 15</t>
  </si>
  <si>
    <t>25329931628</t>
  </si>
  <si>
    <t>NETO FINANCIRANJE</t>
  </si>
  <si>
    <t>SVEUČILIŠTE U ZAGREBU FARMACEUTSKO-BIOKEMIJSKI FAKULTET</t>
  </si>
  <si>
    <t>ANTE KOVAČIĆA 1</t>
  </si>
  <si>
    <t>14509285435</t>
  </si>
  <si>
    <t>SVEUČILIŠTE U ZAGREBU VETERINARSKI FAKULTET</t>
  </si>
  <si>
    <t>HEINZELOVA 55</t>
  </si>
  <si>
    <t>36389528408</t>
  </si>
  <si>
    <t>VIŠAK / MANJAK + NETO FINANCIRANJE</t>
  </si>
  <si>
    <t>SVEUČILIŠTE U ZAGREBU RUDARSKO-GEOLOŠKO-NAFTNI FAKULTET</t>
  </si>
  <si>
    <t>99534693762</t>
  </si>
  <si>
    <t>SVEUČILIŠTE U ZAGREBU FAKULTET ORGANIZACIJE I INFORMATIKE</t>
  </si>
  <si>
    <t>PAVLINSKA 2</t>
  </si>
  <si>
    <t>42000 VARAŽDIN</t>
  </si>
  <si>
    <t>02024882310</t>
  </si>
  <si>
    <t>SVEUČILIŠTE U ZAGREBU - METALURŠKI FAKULTET SISAK</t>
  </si>
  <si>
    <t>ALEJA NARODNIH HEROJA 3</t>
  </si>
  <si>
    <t>44000 SISAK</t>
  </si>
  <si>
    <t>48006703414</t>
  </si>
  <si>
    <t>SVEUČILIŠTE U ZAGREBU - GRAFIČKI FAKULTET</t>
  </si>
  <si>
    <t>GETALDIĆEVA 2</t>
  </si>
  <si>
    <t>25564990903</t>
  </si>
  <si>
    <t>SVEUČILIŠTE U ZAGREBU - GEOTEHNIČKI FAKULTET</t>
  </si>
  <si>
    <t>HALLEROVA ALEJA 7</t>
  </si>
  <si>
    <t>16146181375</t>
  </si>
  <si>
    <t xml:space="preserve"> SVEUČILIŠTE U ZAGREBU, KATOLIČKI BOGOSLOVNI FAKULTET </t>
  </si>
  <si>
    <t xml:space="preserve">VLAŠKA 38 </t>
  </si>
  <si>
    <t>SVEUČILIŠTE U RIJECI - TEHNIČKI FAKULTET</t>
  </si>
  <si>
    <t>SVEUČILIŠTE U RIJECI</t>
  </si>
  <si>
    <t>VUKOVARSKA 58</t>
  </si>
  <si>
    <t>51000 RIJEKA</t>
  </si>
  <si>
    <t>46319717480</t>
  </si>
  <si>
    <t>SVEUČILIŠTE U RIJECI - GRAĐEVINSKI FAKULTET</t>
  </si>
  <si>
    <t>RADMILE MATEJČIĆ 3</t>
  </si>
  <si>
    <t>92037849504</t>
  </si>
  <si>
    <t>SVEUČILIŠTE U RIJECI, EKONOMSKI FAKULTET</t>
  </si>
  <si>
    <t>IVANA FILIPOVIĆA 4</t>
  </si>
  <si>
    <t>26093119930</t>
  </si>
  <si>
    <t>Sveučilište u Rijeci,  Fakultet za menadžment u turizmu i ugostiteljstvu</t>
  </si>
  <si>
    <t>IKA PRIMORSKA 42</t>
  </si>
  <si>
    <t>51410 OPATIJA</t>
  </si>
  <si>
    <t>85799845149</t>
  </si>
  <si>
    <t>SVEUČILIŠTE U RIJECI, PRAVNI FAKULTET</t>
  </si>
  <si>
    <t>HAHLIĆ 6</t>
  </si>
  <si>
    <t>43767699965</t>
  </si>
  <si>
    <t>SVEUČILIŠTE U RIJECI - MEDICINSKI FAKULTET</t>
  </si>
  <si>
    <t>BRAĆE BRANCHETTA 20</t>
  </si>
  <si>
    <t>98164324541</t>
  </si>
  <si>
    <t>SVEUČILIŠTE JOSIPA JURJA  STROSSMAYERA U OSIJEKU, GRAĐEVINSKI I ARHITEKTONSKI FAKULTET OSIJEK</t>
  </si>
  <si>
    <t>SVEUČILIŠTE J.J STROSSMAYERA U OSIJEKU</t>
  </si>
  <si>
    <t>ULICA VLADIMIRA PRELOGA 3</t>
  </si>
  <si>
    <t>31000 OSIJEK</t>
  </si>
  <si>
    <t>04150850819</t>
  </si>
  <si>
    <t>SVEUČILIŠTE J.J. STROSSMAYERA U OSIJEKU - FAKULTET AGROBIOTEHNIČKIH ZNANOSTI OSIJEK</t>
  </si>
  <si>
    <t>VLADIMIRA PRELOGA 1</t>
  </si>
  <si>
    <t>98816779821</t>
  </si>
  <si>
    <t>SVEUČILIŠTE J.J. STROSSMAYERA U OSIJEKU - PREHRAMBENO-TEHNOLOŠKI FAKULTET</t>
  </si>
  <si>
    <t>FRANJE KUHAČA 18</t>
  </si>
  <si>
    <t>96371000697</t>
  </si>
  <si>
    <t>SVEUČILIŠTE J.J. STROSSMAYERA U OSIJEKU - EKONOMSKI FAKULTET</t>
  </si>
  <si>
    <t>TRG LJUDEVITA GAJA 7</t>
  </si>
  <si>
    <t>52778515544</t>
  </si>
  <si>
    <t>SVEUČILIŠTE JOSIPA JURJA STROSSMAYERA U OSIJEKU - PRAVNI FAKULTET</t>
  </si>
  <si>
    <t>STJEPANA RADIĆA 13</t>
  </si>
  <si>
    <t>26416570803</t>
  </si>
  <si>
    <t>SVEUČILIŠTE J.J. STROSSMAYERA  U OSIJEKU - FAKULTET ELEKTROTEHNIKE, RAČUNARSTVA I INFORMACIJSKIH TEHNOLOGIJA OSIJEK</t>
  </si>
  <si>
    <t>KNEZA TRPIMIRA 2 B</t>
  </si>
  <si>
    <t>95494259952</t>
  </si>
  <si>
    <t>SVEUČILIŠTE J.J. STROSSMAYERA U OSIJEKU - FILOZOFSKI FAKULTET</t>
  </si>
  <si>
    <t>LORENZA JAGERA 9</t>
  </si>
  <si>
    <t>58868871646</t>
  </si>
  <si>
    <t>SVEUČILIŠTE U SPLITU, FAKULTET ELEKTROTEHNIKE, STROJARSTVA I BRODOGRADNJE</t>
  </si>
  <si>
    <t>SVEUČILIŠTE U SPLITU</t>
  </si>
  <si>
    <t>RUĐERA BOŠKOVIĆA 32</t>
  </si>
  <si>
    <t>21000 SPLIT</t>
  </si>
  <si>
    <t>00857144221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</si>
  <si>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</si>
  <si>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</si>
  <si>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</si>
  <si>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</si>
  <si>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RUĐERA BOŠKOVIĆA 35</t>
  </si>
  <si>
    <t>99401575594</t>
  </si>
  <si>
    <t>SVEUČILIŠTE U SPLITU - EKONOMSKI FAKULTET</t>
  </si>
  <si>
    <t>CVITE FISKOVIĆA 5</t>
  </si>
  <si>
    <t>84477684422</t>
  </si>
  <si>
    <t>SVEUČILIŠTE U SPLITU -  PRAVNI FAKULTET</t>
  </si>
  <si>
    <t>DOMOVINSKOG RATA 8</t>
  </si>
  <si>
    <t>03541568700</t>
  </si>
  <si>
    <t>SVEUČILIŠTE U SPLITU, PRIRODOSLOVNO-MATEMATIČKI FAKULTET</t>
  </si>
  <si>
    <t>RUĐERA BOŠKOVIĆA 33</t>
  </si>
  <si>
    <t>20858497843</t>
  </si>
  <si>
    <t>36612267447</t>
  </si>
  <si>
    <t>TRG BRAĆE MAŽURANIĆA 10</t>
  </si>
  <si>
    <t>64218323816</t>
  </si>
  <si>
    <t>SVEUČILIŠTE J.J. STROSSMAYERA U OSIJEKU</t>
  </si>
  <si>
    <t>TRG SV. TROJSTVA 3</t>
  </si>
  <si>
    <t>78808975734</t>
  </si>
  <si>
    <t>POLJIČKA CESTA 35</t>
  </si>
  <si>
    <t>29845096215</t>
  </si>
  <si>
    <t>SVEUČILIŠTE U RIJECI - SVEUČILIŠNA KNJIŽNICA</t>
  </si>
  <si>
    <t xml:space="preserve"> DOLAC 1</t>
  </si>
  <si>
    <t>84122581314</t>
  </si>
  <si>
    <t>SVEUČILIŠTE JOSIPA JURJA STROSSMAYERA U OSIJEKU GRADSKA I SVEUČILIŠNA KNJIŽNICA OSIJEK</t>
  </si>
  <si>
    <t>EUROPSKA AVENIJA 24</t>
  </si>
  <si>
    <t>46627536930</t>
  </si>
  <si>
    <t>SVEUČILIŠTE U SPLITU - SVEUČILIŠNA KNJIŽNICA</t>
  </si>
  <si>
    <t>RUĐERA BOŠKOVIĆA 31</t>
  </si>
  <si>
    <t>40099344720</t>
  </si>
  <si>
    <t xml:space="preserve">SVEUČILIŠTE U ZADRU, ZNANSTVENA KNJIŽNICA </t>
  </si>
  <si>
    <t>SVEUČILIŠTE U ZADRU</t>
  </si>
  <si>
    <t>03141993</t>
  </si>
  <si>
    <t>94403503942</t>
  </si>
  <si>
    <t>INSTITUT ZA OCEANOGRAFIJU I RIBARSTVO</t>
  </si>
  <si>
    <t>JAVNI INSTITUTI</t>
  </si>
  <si>
    <t>ŠETALIŠTE I. MEŠTROVIĆA 63</t>
  </si>
  <si>
    <t>86235185568</t>
  </si>
  <si>
    <t>Javni instituti</t>
  </si>
  <si>
    <t>08008</t>
  </si>
  <si>
    <t>EKONOMSKI INSTITUT, ZAGREB</t>
  </si>
  <si>
    <t>TRG JOHNA KENNEDYA 7</t>
  </si>
  <si>
    <t>70925432731</t>
  </si>
  <si>
    <t>HRVATSKI INSTITUT ZA POVIJEST</t>
  </si>
  <si>
    <t>OPATIČKA 10</t>
  </si>
  <si>
    <t>23296176633</t>
  </si>
  <si>
    <t>INSTITUT ZA POVIJEST UMJETNOSTI</t>
  </si>
  <si>
    <t>ULICA GRADA VUKOVARA 68</t>
  </si>
  <si>
    <t>59451980348</t>
  </si>
  <si>
    <t>INSTITUT ZA MEDICINSKA ISTRAŽIVANJA I MEDICINU RADA</t>
  </si>
  <si>
    <t>KSAVERSKA CESTA 2</t>
  </si>
  <si>
    <t>30285469659</t>
  </si>
  <si>
    <t>HRVATSKI ŠUMARSKI INSTITUT</t>
  </si>
  <si>
    <t>CVJETNO NASELJE 41</t>
  </si>
  <si>
    <t>10450 JASTREBARSKO</t>
  </si>
  <si>
    <t>13579392023</t>
  </si>
  <si>
    <t>INSTITUT ZA FIZIKU</t>
  </si>
  <si>
    <t>BIJENIČKA CESTA 46</t>
  </si>
  <si>
    <t>77627408491</t>
  </si>
  <si>
    <t>POLJOPRIVREDNI INSTITUT OSIJEK</t>
  </si>
  <si>
    <t>JUŽNO PREDGRAĐE 17</t>
  </si>
  <si>
    <t>03665720049</t>
  </si>
  <si>
    <t>INSTITUT ZA MIGRACIJE I NARODNOSTI</t>
  </si>
  <si>
    <t>TRG STJEPANA RADIĆA 3</t>
  </si>
  <si>
    <t>80265403319</t>
  </si>
  <si>
    <t>INSTITUT ZA JADRANSKE KULTURE I MELIORACIJU KRŠA</t>
  </si>
  <si>
    <t>PUT DUILOVA 11</t>
  </si>
  <si>
    <t>90884993104</t>
  </si>
  <si>
    <t>INSTITUT RUĐER BOŠKOVIĆ</t>
  </si>
  <si>
    <t>69715301002</t>
  </si>
  <si>
    <t>INSTITUT ZA DRUŠTVENA ISTRAŽIVANJA U ZAGREBU</t>
  </si>
  <si>
    <t>AMRUŠEVA 11</t>
  </si>
  <si>
    <t>11986338639</t>
  </si>
  <si>
    <t>INSTITUT ZA TURIZAM</t>
  </si>
  <si>
    <t>VRHOVEC 5</t>
  </si>
  <si>
    <t>10264179101</t>
  </si>
  <si>
    <t>INSTITUT ZA POLJOPRIVREDU I TURIZAM</t>
  </si>
  <si>
    <t>CARLA HUGUESA 8</t>
  </si>
  <si>
    <t>52440 POREČ</t>
  </si>
  <si>
    <t>03850982961</t>
  </si>
  <si>
    <t>INSTITUT ZA ETNOLOGIJU I FOLKLORISTIKU</t>
  </si>
  <si>
    <t>ŠUBIĆEVA 42</t>
  </si>
  <si>
    <t>37781872772</t>
  </si>
  <si>
    <t>INSTITUT ZA FILOZOFIJU</t>
  </si>
  <si>
    <t>UL. GRADA VUKOVARA 54</t>
  </si>
  <si>
    <t>43667021597</t>
  </si>
  <si>
    <t>INSTITUT DRUŠTVENIH ZNANOSTI  IVO PILAR</t>
  </si>
  <si>
    <t>MARULIĆEV TRG 19/I</t>
  </si>
  <si>
    <t>32840574937</t>
  </si>
  <si>
    <t>INSTITUT ZA ANTROPOLOGIJU</t>
  </si>
  <si>
    <t>LJUDEVITA GAJA 32</t>
  </si>
  <si>
    <t>93710699926</t>
  </si>
  <si>
    <t>INSTITUT ZA ARHEOLOGIJU</t>
  </si>
  <si>
    <t>59796264563</t>
  </si>
  <si>
    <t>SVEUČILIŠTE U ZAGREBU - FAKULTET FILOZOFIJE I RELIGIJSKIH ZNANOSTI</t>
  </si>
  <si>
    <t>JORDANOVAC 110</t>
  </si>
  <si>
    <t>26975482530</t>
  </si>
  <si>
    <t>DRŽAVNI ZAVOD ZA INTELEKTUALNO VLASNIŠTVO</t>
  </si>
  <si>
    <t>DZIV</t>
  </si>
  <si>
    <t>ULICA GRADA VUKOVARA 78</t>
  </si>
  <si>
    <t>89755384389</t>
  </si>
  <si>
    <t>08012</t>
  </si>
  <si>
    <t>VELEUČILIŠTE U KARLOVCU</t>
  </si>
  <si>
    <t>VELEUČILIŠTA</t>
  </si>
  <si>
    <t>TRG J. J. STROSSMAYERA 9</t>
  </si>
  <si>
    <t>47000 KARLOVAC</t>
  </si>
  <si>
    <t>62820859976</t>
  </si>
  <si>
    <t>INSTITUT ZA HRVATSKI JEZIK I JEZIKOSLOVLJE</t>
  </si>
  <si>
    <t>REPUBLIKE AUSTRIJE 16</t>
  </si>
  <si>
    <t>12268324202</t>
  </si>
  <si>
    <t>STAROSLAVENSKI INSTITUT</t>
  </si>
  <si>
    <t>DEMETROVA 11</t>
  </si>
  <si>
    <t>15291942541</t>
  </si>
  <si>
    <t>NACIONALNA I SVEUČILIŠNA KNJIŽNICA U ZAGREBU</t>
  </si>
  <si>
    <t>AGENCIJE</t>
  </si>
  <si>
    <t>HRVATSKE BRATSKE ZAJEDNICE 4</t>
  </si>
  <si>
    <t>84838770814</t>
  </si>
  <si>
    <t>Agencije</t>
  </si>
  <si>
    <t>08091</t>
  </si>
  <si>
    <t>HRVATSKA AKADEMSKA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</si>
  <si>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</si>
  <si>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</si>
  <si>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</si>
  <si>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</si>
  <si>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</si>
  <si>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VELEUČILIŠTE U KRIŽEVCIMA</t>
  </si>
  <si>
    <t>MILISLAVA DEMERCA 1</t>
  </si>
  <si>
    <t>48260 KRIŽEVCI</t>
  </si>
  <si>
    <t>75480885018</t>
  </si>
  <si>
    <t>TEHNIČKO VELEUČILIŠTE U ZAGREBU</t>
  </si>
  <si>
    <t>VRBIK 8</t>
  </si>
  <si>
    <t>08814003451</t>
  </si>
  <si>
    <t>SVEUČILIŠTE U SPLITU, FILOZOFSKI FAKULTET</t>
  </si>
  <si>
    <t>98004523293</t>
  </si>
  <si>
    <t>SVEUČILIŠTE U SPLITU - MEDICINSKI FAKULTET</t>
  </si>
  <si>
    <t>ŠOLTANSKA 2</t>
  </si>
  <si>
    <t>02879747067</t>
  </si>
  <si>
    <t>SVEUČILIŠTE U SPLITU - POMORSKI FAKULTET</t>
  </si>
  <si>
    <t>RUĐERA BOŠKOVIĆA 37</t>
  </si>
  <si>
    <t>24624257529</t>
  </si>
  <si>
    <t xml:space="preserve">Sveučilište u Splitu, Umjetnička akademija </t>
  </si>
  <si>
    <t>ZAGREBAČKA 3</t>
  </si>
  <si>
    <t>38960125358</t>
  </si>
  <si>
    <t>Sveučilište Josipa Jurja Strossmayera u Osijeku, Fakultet za odgojne i obrazovne znanosti</t>
  </si>
  <si>
    <t>CARA HADRIJANA 10</t>
  </si>
  <si>
    <t>28082679513</t>
  </si>
  <si>
    <t>VELEUČILIŠTE U RIJECI</t>
  </si>
  <si>
    <t>TRPIMIROVA 2/V</t>
  </si>
  <si>
    <t>29573709870</t>
  </si>
  <si>
    <t>HRVATSKI GEOLOŠKI INSTITUT</t>
  </si>
  <si>
    <t>SACHSOVA 2</t>
  </si>
  <si>
    <t>43733878539</t>
  </si>
  <si>
    <t>SVEUČILIŠTE U RIJECI, POMORSKI FAKULTET</t>
  </si>
  <si>
    <t>STUDENTSKA 2</t>
  </si>
  <si>
    <t>76722145702</t>
  </si>
  <si>
    <t>INSTITUT ZA RAZVOJ I MEĐUNARODNE ODNOSE</t>
  </si>
  <si>
    <t>LJ. F. VUKOTINOVIĆA 2</t>
  </si>
  <si>
    <t>31120185175</t>
  </si>
  <si>
    <t>VELEUČILIŠTE U ŠIBENIKU</t>
  </si>
  <si>
    <t>TRG A. HEBRANGA BR. 11</t>
  </si>
  <si>
    <t>22000 ŠIBENIK</t>
  </si>
  <si>
    <t>61727512157</t>
  </si>
  <si>
    <t>ZDRAVSTVENO VELEUČILIŠTE</t>
  </si>
  <si>
    <t>MLINARSKA CESTA 38</t>
  </si>
  <si>
    <t>50952646228</t>
  </si>
  <si>
    <t>SVEUČILIŠTE J.J. STROSSMAYERA U OSIJEKU - MEDICINSKI FAKULTET</t>
  </si>
  <si>
    <t>HUTTLEROVA 4</t>
  </si>
  <si>
    <t>16214165873</t>
  </si>
  <si>
    <t>SVEUČILIŠTE U RIJECI - FILOZOFSKI FAKULTET</t>
  </si>
  <si>
    <t>SVEUČILIŠNA AVENIJA 4</t>
  </si>
  <si>
    <t>70505505759</t>
  </si>
  <si>
    <t>INSTITUT ZA JAVNE FINANCIJE</t>
  </si>
  <si>
    <t>SMIČIKLASOVA 21</t>
  </si>
  <si>
    <t>41683226810</t>
  </si>
  <si>
    <t>SVEUČILIŠTE U SPLITU , KATOLIČKI BOGOSLOVNI FAKULTET</t>
  </si>
  <si>
    <t xml:space="preserve">ZRINSKOG FRANKOPANA 19 </t>
  </si>
  <si>
    <t>SVEUČILIŠTE U ZAGREBU  SVEUČILIŠNI RAČUNSKI CENTAR</t>
  </si>
  <si>
    <t>34016189309</t>
  </si>
  <si>
    <t>MIHOVILA PAVLINOVIĆA 1</t>
  </si>
  <si>
    <t>23000 ZADAR</t>
  </si>
  <si>
    <t>10839679016</t>
  </si>
  <si>
    <t>AGENCIJA ZA ODGOJ I OBRAZOVANJE</t>
  </si>
  <si>
    <t>72193628411</t>
  </si>
  <si>
    <t>SVEUČILIŠTE U DUBROVNIKU</t>
  </si>
  <si>
    <t>BRANITELJA DUBROVNIKA 29</t>
  </si>
  <si>
    <t>20000 DUBROVNIK</t>
  </si>
  <si>
    <t>01338491514</t>
  </si>
  <si>
    <t>VELEUČILIŠTE MARKO MARULIĆ</t>
  </si>
  <si>
    <t xml:space="preserve">KRALJA PETRA KREŠIMIRA IV 30 </t>
  </si>
  <si>
    <t>22300 KNIN</t>
  </si>
  <si>
    <t>13664089430</t>
  </si>
  <si>
    <t>VELEUČILIŠTE LAVOSLAV RUŽIČKA U VUKOVARU</t>
  </si>
  <si>
    <t>ŽUPANIJSKA 50</t>
  </si>
  <si>
    <t>32000 VUKOVAR</t>
  </si>
  <si>
    <t>21720825730</t>
  </si>
  <si>
    <t>SVEUČILIŠTE U RIJECI, AKADEMIJA PRIMIJENJENIH UMJETNOSTI</t>
  </si>
  <si>
    <t>SLAVKA KRAUTZEKA 83</t>
  </si>
  <si>
    <t>55704161999</t>
  </si>
  <si>
    <t>SVEUČILIŠTE JOSIPA JURJA STROSSMAYERA U OSIJEKU, KATOLIČKI BOGOSLOVNI FAKULTET U ĐAKOVU</t>
  </si>
  <si>
    <t xml:space="preserve">PETRA PRERADOVIĆA 17 </t>
  </si>
  <si>
    <t>31400 ĐAKOVO</t>
  </si>
  <si>
    <t>05384220316</t>
  </si>
  <si>
    <t>AGENCIJA ZA ZNANOST I VISOKO OBRAZOVANJE</t>
  </si>
  <si>
    <t>DONJE SVETICE 38/5</t>
  </si>
  <si>
    <t>83358955356</t>
  </si>
  <si>
    <t>NACIONALNI CENTAR ZA VANJSKO VREDNOVANJE OBRAZOVANJA</t>
  </si>
  <si>
    <t>ULICA D. TOMLJANOVIĆA GAVRANA 11</t>
  </si>
  <si>
    <t>10020 ZAGREB</t>
  </si>
  <si>
    <t>94833993984</t>
  </si>
  <si>
    <t>SVEUČILIŠTE U RIJECI, UČITELJSKI FAKULTET</t>
  </si>
  <si>
    <t>SVEUČILIŠNA AVENIJA 6</t>
  </si>
  <si>
    <t>96996385705</t>
  </si>
  <si>
    <t>VELEUČILIŠTE NIKOLA TESLA U GOSPIĆU</t>
  </si>
  <si>
    <t>ULICA BANA IVANA KARLOVIĆA 16</t>
  </si>
  <si>
    <t>53000 GOSPIĆ</t>
  </si>
  <si>
    <t>42552392522</t>
  </si>
  <si>
    <t>SVEUČILIŠTE JURJA DOBRILE U PULI</t>
  </si>
  <si>
    <t>SVEUČILIŠTE U PULI</t>
  </si>
  <si>
    <t>ZAGREBAČKA 30</t>
  </si>
  <si>
    <t>52100 PULA</t>
  </si>
  <si>
    <t>61738073226</t>
  </si>
  <si>
    <t>VELEUČILIŠTE U VIROVITICI</t>
  </si>
  <si>
    <t>ULICA MATIJE GUPCA 78</t>
  </si>
  <si>
    <t>33000 VIROVITICA</t>
  </si>
  <si>
    <t>46576407858</t>
  </si>
  <si>
    <t>AGENCIJA ZA MOBILNOST I PROGRAME EUROPSKE UNIJE</t>
  </si>
  <si>
    <t>25385906011</t>
  </si>
  <si>
    <t>MEĐIMURSKO VELEUČILIŠTE U ČAKOVCU</t>
  </si>
  <si>
    <t>BANA JOSIPA JELAČIĆA 22/A</t>
  </si>
  <si>
    <t>40000 ČAKOVEC</t>
  </si>
  <si>
    <t>31444990605</t>
  </si>
  <si>
    <t>SVEUČILIŠTE U SPLITU, KINEZIOLOŠKI FAKULTET</t>
  </si>
  <si>
    <t>NIKOLE TESLE 6</t>
  </si>
  <si>
    <t>57848936921</t>
  </si>
  <si>
    <t>AGENCIJA ZA STRUKOVNO OBRAZOVANJE I OBRAZOVANJE ODRASLIH</t>
  </si>
  <si>
    <t>GARIĆGRADSKA ULICA 18</t>
  </si>
  <si>
    <t>40719411729</t>
  </si>
  <si>
    <t xml:space="preserve">SVEUČILIŠTE U RIJECI, FAKULTET ZDRAVSTVENIH STUDIJA </t>
  </si>
  <si>
    <t>VIKTORA CARA EMINA 5</t>
  </si>
  <si>
    <t>04052510</t>
  </si>
  <si>
    <t>19213484918</t>
  </si>
  <si>
    <t>SVEUČILIŠTE SJEVER</t>
  </si>
  <si>
    <t>TRG DR. ŽARKA DOLINARA 1</t>
  </si>
  <si>
    <t>48000 KOPRIVNICA</t>
  </si>
  <si>
    <t>59624928052</t>
  </si>
  <si>
    <t>SVEUČILIŠTE J.J. STROSMAYERA U OSIJEKU - FAKULTET ZA DENTALNU MEDICINU I ZDRAVSTVO</t>
  </si>
  <si>
    <t>CRKVENA 21</t>
  </si>
  <si>
    <t>83830458507</t>
  </si>
  <si>
    <t>SVEUČILIŠTE JOSIPA JURJA STROSSMAYERA U OSIJEKU - AKADEMIJA ZA UMJETNOST I KULTURU U OSIJEKU</t>
  </si>
  <si>
    <t>KRALJA PETRA SVAČIĆA 1/F</t>
  </si>
  <si>
    <t>60277424315</t>
  </si>
  <si>
    <t>VELEUČILIŠTE HRVATSKO ZAGORJE KRAPINA</t>
  </si>
  <si>
    <t>ŠETALIŠTE HRVATSKOG NARODNOG PREPORODA 6</t>
  </si>
  <si>
    <t>49000 KRAPINA</t>
  </si>
  <si>
    <t>16465214888</t>
  </si>
  <si>
    <t>Sveučilište u Zagrebu Fakultet hrvatskih studija</t>
  </si>
  <si>
    <t>BORONGAJSKA CESTA 83D</t>
  </si>
  <si>
    <t>99454315441</t>
  </si>
  <si>
    <t>SVEUČILIŠTE U SLAVONSKOM BRODU</t>
  </si>
  <si>
    <t>TRG IVANE BRLIĆ MAŽURANIĆ 2</t>
  </si>
  <si>
    <t>35000 SLAVONSKI BROD</t>
  </si>
  <si>
    <t>33027834374</t>
  </si>
  <si>
    <t>SVEUČILIŠTE JOSIPA JURJA STROSSMAYERA U OSIJEKU - KINEZIOLOŠKI FAKULTET OSIJEK</t>
  </si>
  <si>
    <t>DRINSKA 16/A</t>
  </si>
  <si>
    <t>70788591483</t>
  </si>
  <si>
    <t>HRVATSKA ZAKLADA ZA ZNANOST</t>
  </si>
  <si>
    <t>ILICA 24</t>
  </si>
  <si>
    <t>SVEUČILIŠTE JOSIPA JURJA STROSSMAYERA U OSIJEKU, FAKULTET TURIZMA I RURALNOG RAZVOJA U POŽEGI</t>
  </si>
  <si>
    <t>VUKOVARSKA 17</t>
  </si>
  <si>
    <t>11614501047</t>
  </si>
  <si>
    <t>Sveučilište u Osijeku, Fakultet primijenjene matematike i informatike</t>
  </si>
  <si>
    <t>Plan za unos u SAP - prihodi i primici</t>
  </si>
  <si>
    <t>GLAVA</t>
  </si>
  <si>
    <t>OPIS GLAVE</t>
  </si>
  <si>
    <t>IZVOR NA TERET</t>
  </si>
  <si>
    <t>IZVOR</t>
  </si>
  <si>
    <t>OPIS IZVORA</t>
  </si>
  <si>
    <t>STAVKA</t>
  </si>
  <si>
    <t>Stavka-Izvor</t>
  </si>
  <si>
    <t>OPIS STAVKE</t>
  </si>
  <si>
    <t>Davatelj prijenosa</t>
  </si>
  <si>
    <t>Ustanova</t>
  </si>
  <si>
    <t>left3</t>
  </si>
  <si>
    <t>left2</t>
  </si>
  <si>
    <t>glava za visoko 6</t>
  </si>
  <si>
    <t>StavkaIzvor</t>
  </si>
  <si>
    <t>Stavka</t>
  </si>
  <si>
    <t>opis stavke</t>
  </si>
  <si>
    <t>izvor</t>
  </si>
  <si>
    <t>3 konto</t>
  </si>
  <si>
    <t>2 konto</t>
  </si>
  <si>
    <t>Izvor</t>
  </si>
  <si>
    <t>Opći prihodi i primici</t>
  </si>
  <si>
    <t xml:space="preserve">Prihodi iz nadležnog proračuna za financiranje rashoda poslovanja </t>
  </si>
  <si>
    <t>Sredstva učešća za pomoći</t>
  </si>
  <si>
    <t xml:space="preserve">Prihodi iz nadležnog proračuna za financiranje rashoda poslovanja  </t>
  </si>
  <si>
    <t>Vlastiti prihodi</t>
  </si>
  <si>
    <t>Švicarsko - hrvatski program suradnje</t>
  </si>
  <si>
    <t>Prihodi od igara na sreću</t>
  </si>
  <si>
    <t>Financijski mehanizam Europskog gospodarskog prostora i Norveški financijski mehanizam</t>
  </si>
  <si>
    <t>Ostali prihodi za posebne namjene</t>
  </si>
  <si>
    <t>Europski poljoprivredni jamstveni fond (EAGF)</t>
  </si>
  <si>
    <t>5011 Pomoći iz državnog proračuna kroz opće prihode i primitke</t>
  </si>
  <si>
    <t>Europski socijalni fond plus – predfinanciranje iz izvora 11 Opći prihodi i primici</t>
  </si>
  <si>
    <t>5012 Pomoći iz državnog proračuna kroz nacionalno sufinanciranje EU projekata</t>
  </si>
  <si>
    <t>Kohezijski fond - predfinanciranje iz izvora 11 Opći prihodi i primici</t>
  </si>
  <si>
    <t>5041 Pomoći iz državnog proračuna kroz prihode od igara na sreću</t>
  </si>
  <si>
    <t>Europski fond za regionalni razvoj - predfinanciranje iz izvora 11 Opći prihodi i      primici</t>
  </si>
  <si>
    <t>5043 Pomoći iz državnog proračuna kroz ostale prihode za posebne namjene</t>
  </si>
  <si>
    <t>Fond za pomorstvo, ribarstvo i akvakulturu - predfinanciranje iz izvora 11 Opći prihodi i primici</t>
  </si>
  <si>
    <t>5052 Pomoći iz državnog proračuna kroz ostale pomoći</t>
  </si>
  <si>
    <t>Europski poljoprivredni fond za ruralni razvoj - predfinanciranje iz izvora 11 Opći prihodi i primici</t>
  </si>
  <si>
    <t>50810 Pomoći iz državnog proračuna kroz namjenske primitke od zaduživanja – ostali</t>
  </si>
  <si>
    <t>Modernizacijski fond - predfinanciranje iz izvora 11 Opći prihodi i primici</t>
  </si>
  <si>
    <t>50815 Pomoći iz državnog proračuna kroz namjenske primitke od zaduživanja – NPOO</t>
  </si>
  <si>
    <t>Socijalni fond za klimatsku politiku - predfinanciranje iz izvora 11 Opći prihodi i primici</t>
  </si>
  <si>
    <t>51000 Programi Unije – raspoloživ predujam</t>
  </si>
  <si>
    <t>Fond za azil, migracije i integraciju - predfinanciranje iz izvora 11 Opći prihodi i primici</t>
  </si>
  <si>
    <t>51011 Programi Unije – predfinanciranje iz izvora 11 Opći prihodi i primici</t>
  </si>
  <si>
    <t>Fond za pravednu tranziciju - predfinanciranje iz izvora 11 Opći prihodi i primici</t>
  </si>
  <si>
    <t>51031 Programi Unije – predfinanciranje iz izvora 31 Vlastiti prihodi</t>
  </si>
  <si>
    <t>Fond za unutarnju sigurnost - predfinanciranje iz izvora 11 Opći prihodi i primici</t>
  </si>
  <si>
    <t>51043 Programi Unije – predfinanciranje iz izvora 43 Ostali prihodi za posebne namjene</t>
  </si>
  <si>
    <t>Fond za integrirano upravljanje granicama - predfinanciranje iz izvora 11 Opći prihodi i primici</t>
  </si>
  <si>
    <t>51081 Programi Unije – predfinanciranje iz izvora 81 Namjenski primici od zaduživanja</t>
  </si>
  <si>
    <t>Mehanizam za oporavak i otpornost – bespovratna sredstva – raspoloživ predujam ili unaprijed naplaćen prihod</t>
  </si>
  <si>
    <t>Ostale pomoći</t>
  </si>
  <si>
    <t>Mehanizam za oporavak i otpornost (NPOO – zajam)</t>
  </si>
  <si>
    <t xml:space="preserve">Prihodi iz nadležnog proračuna za financiranje rashoda za nabavu nefinancijske imovine </t>
  </si>
  <si>
    <t>Ostale darovnice</t>
  </si>
  <si>
    <t>Kohezijski fond</t>
  </si>
  <si>
    <t>Europski fond za regionalni razvoj – predfinanciranje iz izvora 11 Opći prihodi i primici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</si>
  <si>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</si>
  <si>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</si>
  <si>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</si>
  <si>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</si>
  <si>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 – predfinanciranje iz izvora 11 Opći prihodi i primici</t>
  </si>
  <si>
    <t>Fond za pravednu tranziciju</t>
  </si>
  <si>
    <t>Fond za unutarnju sigurnost</t>
  </si>
  <si>
    <t>Fond za integrirano upravljanje granicama</t>
  </si>
  <si>
    <t>Donacije</t>
  </si>
  <si>
    <t>Prihodi od nefin. imovine i nadoknade štete s osnova osig.</t>
  </si>
  <si>
    <t>Namjenski primici od zaduživanja – ostali</t>
  </si>
  <si>
    <t>Prihodi od prodanih proizvoda</t>
  </si>
  <si>
    <t>Prihodi od prodaje robe</t>
  </si>
  <si>
    <t>Prihodi od pruženih usluga</t>
  </si>
  <si>
    <t>Tekuće donacije od fizičkih osoba</t>
  </si>
  <si>
    <t>Tekuće donacije od neprofitnih organizacija</t>
  </si>
  <si>
    <t>Tekuće donacije od trgovačkih društava</t>
  </si>
  <si>
    <t>EVT</t>
  </si>
  <si>
    <t>Tekuće donacije od ostalih subjekata izvan općeg proračuna</t>
  </si>
  <si>
    <t>Kapitalne donacije od fizičkih osoba</t>
  </si>
  <si>
    <t>Kapitalne donacije od neprofitnih organizacija</t>
  </si>
  <si>
    <t>Kapitalne donacije od trgovačkih društava</t>
  </si>
  <si>
    <t>Kapitalne donacije od ostalih subjekata izvan općeg proračuna</t>
  </si>
  <si>
    <t>Ostale naknade i pristojbe za posebne namjene</t>
  </si>
  <si>
    <t>Ostali prihodi državne uprave za posebne namjene</t>
  </si>
  <si>
    <t>Sufinanciranje cijene usluge, participacije i slično</t>
  </si>
  <si>
    <t xml:space="preserve">Prihodi s naslova osiguranja, refundacije štete i totalne štete 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</si>
  <si>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</si>
  <si>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</si>
  <si>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</si>
  <si>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</si>
  <si>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</si>
  <si>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</si>
  <si>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</si>
  <si>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</si>
  <si>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</si>
  <si>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</si>
  <si>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</si>
  <si>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</si>
  <si>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</si>
  <si>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Prihodi iz dobiti Hrvatske lutrije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</si>
  <si>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</si>
  <si>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</si>
  <si>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</si>
  <si>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</si>
  <si>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63111</t>
  </si>
  <si>
    <t>Tekuće pomoći od inozemnih vlada u EU</t>
  </si>
  <si>
    <t>63112</t>
  </si>
  <si>
    <t>Tekuće pomoći od inozemnih vlada izvan EU</t>
  </si>
  <si>
    <t>Kapitalne pomoći od inozemnih vlada u EU</t>
  </si>
  <si>
    <t>Kapitalne pomoći od inozemnih vlada izvan EU</t>
  </si>
  <si>
    <t>Tekuće pomoći od međunarodnih organizacija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</si>
  <si>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</si>
  <si>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</si>
  <si>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</si>
  <si>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</si>
  <si>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</si>
  <si>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</si>
  <si>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</si>
  <si>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proračunskim korisnicima iz proračuna JLP(R)S koji im nije nadležan</t>
  </si>
  <si>
    <t>Kapitalne pomoći proračunskim korisnicima iz proračuna JLP(R)S koji im nije nadležan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</si>
  <si>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</si>
  <si>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</si>
  <si>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</si>
  <si>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</si>
  <si>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</si>
  <si>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</si>
  <si>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</si>
  <si>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</si>
  <si>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</si>
  <si>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</si>
  <si>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</si>
  <si>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</si>
  <si>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</si>
  <si>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</si>
  <si>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</si>
  <si>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</si>
  <si>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</si>
  <si>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</si>
  <si>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</si>
  <si>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</si>
  <si>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</si>
  <si>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</si>
  <si>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</si>
  <si>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</si>
  <si>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</si>
  <si>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</si>
  <si>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</si>
  <si>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</si>
  <si>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</si>
  <si>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</si>
  <si>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</si>
  <si>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</si>
  <si>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</si>
  <si>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</si>
  <si>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Osnovno stado</t>
  </si>
  <si>
    <t>Primljeni krediti od kreditnih institucija u javnom sektoru - dugoročni</t>
  </si>
  <si>
    <t>Primljeni krediti od tuzemnih kreditnih institucija izvan javnog sektora - dugoročni</t>
  </si>
  <si>
    <t>Primljeni zajmovi od međunarodnih organizacija - dugoročni</t>
  </si>
  <si>
    <t>Plan za unos u SAP - rashodi i izdaci</t>
  </si>
  <si>
    <t>IZVOR (odaberite)</t>
  </si>
  <si>
    <t>Stavka
(odaberite)</t>
  </si>
  <si>
    <t>AKTIVNOST
(odaberite)</t>
  </si>
  <si>
    <t>OPIS AKTIVNOSTI</t>
  </si>
  <si>
    <t>FP</t>
  </si>
  <si>
    <t>Primatelj prijenosa</t>
  </si>
  <si>
    <t>leftIzvor</t>
  </si>
  <si>
    <t>mid</t>
  </si>
  <si>
    <t>left1</t>
  </si>
  <si>
    <t>IzvorKrovno</t>
  </si>
  <si>
    <t>Plaće za redovan rad</t>
  </si>
  <si>
    <t>AKTIVNOST</t>
  </si>
  <si>
    <t>Plaće u naravi</t>
  </si>
  <si>
    <t>Podprogram (P3)</t>
  </si>
  <si>
    <t>Naziv P3</t>
  </si>
  <si>
    <t>Funkcijsko područje</t>
  </si>
  <si>
    <t>Naziv FP</t>
  </si>
  <si>
    <t>NOVA AKT</t>
  </si>
  <si>
    <t>Plaće za prekovremeni rad</t>
  </si>
  <si>
    <t>A111111</t>
  </si>
  <si>
    <t>PROGRAMSKO FINANCIRANJE JAVNIH VISOKIH UČILIŠTA</t>
  </si>
  <si>
    <t>0942</t>
  </si>
  <si>
    <t>Drugi stupanj visoke naobrazbe</t>
  </si>
  <si>
    <t>Plaće za posebne uvjete rada</t>
  </si>
  <si>
    <t>A222222</t>
  </si>
  <si>
    <t>PROGRAMSKO I OSTALO FINANCIRANJE JAVNIH VISOKIH UČILIŠTA – IZ EVIDENCIJSKIH PRIHODA</t>
  </si>
  <si>
    <t>Ostali rashodi za zaposlene</t>
  </si>
  <si>
    <t>A333333</t>
  </si>
  <si>
    <t>PROGRAM PREKOGRANIČNE SURADNJE</t>
  </si>
  <si>
    <t>Doprinosi za obvezno zdravstveno osiguranje</t>
  </si>
  <si>
    <t>A444444</t>
  </si>
  <si>
    <t>PROGRAM PREKOGRANIČNE SURADNJE UPRAVLJAČKO TIJELO IZ INOZEMSTVA</t>
  </si>
  <si>
    <t>Službena putovanja</t>
  </si>
  <si>
    <t>A555555</t>
  </si>
  <si>
    <t>0150</t>
  </si>
  <si>
    <t>Istraživanje i razvoj: Opće javne usluge</t>
  </si>
  <si>
    <t>Naknade za prijevoz, za rad na terenu i odvojeni život</t>
  </si>
  <si>
    <t>A557041</t>
  </si>
  <si>
    <t>PREUZIMANJE OBVEZA ZA PROJEKTE JAVNO PRIVATNOG PARTNERSTVA U VARAŽDINSKOJ I KOPRIVNIČKO-KRIŽEVAČKOJ ŽUPANIJI</t>
  </si>
  <si>
    <t>0912</t>
  </si>
  <si>
    <t>Osnovno obrazovanje</t>
  </si>
  <si>
    <t>Stručno usavršavanje zaposlenika</t>
  </si>
  <si>
    <t>A557042</t>
  </si>
  <si>
    <t>PROGRAM DOKTORANADA I POSLIJEDOKTORANADA HRVATSKE ZAKLADE ZA ZNANOST</t>
  </si>
  <si>
    <t>Ostale naknade troškova zaposlenima</t>
  </si>
  <si>
    <t>A557043</t>
  </si>
  <si>
    <t>NACIONALNO VIJEĆE ZA ODGOJ I OBRAZOVANJE</t>
  </si>
  <si>
    <t>0970</t>
  </si>
  <si>
    <t>Istraživanje i razvoj obrazovanja</t>
  </si>
  <si>
    <t>Uredski materijal i ostali materijalni rashodi</t>
  </si>
  <si>
    <t>A558047</t>
  </si>
  <si>
    <t>POLITIKA ZA MLADE</t>
  </si>
  <si>
    <t>1040</t>
  </si>
  <si>
    <t>Obitelj i djeca</t>
  </si>
  <si>
    <t>Materijal i sirovine</t>
  </si>
  <si>
    <t>A558053</t>
  </si>
  <si>
    <t>POTPORA ZA PROGRAME USMJERENE MLADIMA</t>
  </si>
  <si>
    <t>Energija</t>
  </si>
  <si>
    <t>A577000</t>
  </si>
  <si>
    <t>ADMINISTRACIJA I UPRAVLJANJE</t>
  </si>
  <si>
    <t>Materijal i dijelovi za tekuće i investicijsko održavanje</t>
  </si>
  <si>
    <t>A577004</t>
  </si>
  <si>
    <t>POTPORA UNAPREĐENJU SUSTAVA</t>
  </si>
  <si>
    <t>Sitni inventar i autogume</t>
  </si>
  <si>
    <t>A577012</t>
  </si>
  <si>
    <t>OBRAZOVANJE DJECE HRVATSKIH GRAĐANA U INOZEMSTVU</t>
  </si>
  <si>
    <t>Vojna sredstva za jednokratnu upotrebu</t>
  </si>
  <si>
    <t>A577015</t>
  </si>
  <si>
    <t>DRŽAVNE NAGRADE ZA IZUZETNE REZULTATE U OBRAZOVANJU I TEHNIČKOJ KULTURI</t>
  </si>
  <si>
    <t>Službena, radna i zaštitna odjeća i obuća</t>
  </si>
  <si>
    <t>A577016</t>
  </si>
  <si>
    <t>PREVENCIJA NASILJA I OVISNOSTI</t>
  </si>
  <si>
    <t>Usluge telefona, interneta, pošte i prijevoza</t>
  </si>
  <si>
    <t>A577028</t>
  </si>
  <si>
    <t>POTICAJI HRVATSKOJ ZAJEDNICI TEHNIČKE KULTURE</t>
  </si>
  <si>
    <t>0820</t>
  </si>
  <si>
    <t>Službe kulture</t>
  </si>
  <si>
    <t>Usluge tekućeg i investicijskog održavanja</t>
  </si>
  <si>
    <t>A577124</t>
  </si>
  <si>
    <t>HRVATSKA NASTAVA U INOZEMSTVU</t>
  </si>
  <si>
    <t>Usluge promidžbe i informiranja</t>
  </si>
  <si>
    <t>A577130</t>
  </si>
  <si>
    <t>POTICAJI UDRUGAMA ZA IZVANINSTITUCIONALNI ODGOJ I OBRAZOVANJE DJECE I MLADIH</t>
  </si>
  <si>
    <t>Komunalne usluge</t>
  </si>
  <si>
    <t>A577131</t>
  </si>
  <si>
    <t>POTICAJI OBRAZOVANJA NACIONALNIH MANJINA</t>
  </si>
  <si>
    <t>Zakupnine i najamnine</t>
  </si>
  <si>
    <t>A577132</t>
  </si>
  <si>
    <t>POTICANJE MEĐUNARODNE OBRAZOVNE SURADNJE ŠKOLA</t>
  </si>
  <si>
    <t>Zdravstvene i veterinarske usluge</t>
  </si>
  <si>
    <t>A577133</t>
  </si>
  <si>
    <t>POTICANJE PROGRAMA RADA S DAROVITIM UČENICIMA I STUDENTIMA</t>
  </si>
  <si>
    <t>Intelektualne i osobne usluge</t>
  </si>
  <si>
    <t>A577137</t>
  </si>
  <si>
    <t>POSEBNI PROGRAMI OBRAZOVANJA ZA PROVOĐENJE PROGRAMA NACIONALNIH MANJINA</t>
  </si>
  <si>
    <t>Računalne usluge</t>
  </si>
  <si>
    <t>A577143</t>
  </si>
  <si>
    <t>RAZVOJ I ODRŽAVANJE INFORMACIJSKE INFRASTRUKTURE MINISTARSTVA</t>
  </si>
  <si>
    <t>0980</t>
  </si>
  <si>
    <t>Usluge obrazovanja koje nisu drugdje svrstane</t>
  </si>
  <si>
    <t>Ostale usluge</t>
  </si>
  <si>
    <t>A578003</t>
  </si>
  <si>
    <t>ODGOJ I NAOBRAZBA DJECE PRIPADNIKA NACIONALNIH MANJINA</t>
  </si>
  <si>
    <t>0911</t>
  </si>
  <si>
    <t>Predškolsko obrazovanje</t>
  </si>
  <si>
    <t>Naknade troškova osobama izvan radnog odnosa</t>
  </si>
  <si>
    <t>A578004</t>
  </si>
  <si>
    <t>PREDŠKOLSKI ODGOJ I OBRAZOVANJE DJECE S TEŠKOĆAMA U RAZVOJU (SUFINANCIRANJE)</t>
  </si>
  <si>
    <t>Naknade za rad predstavničkih i izvršnih tijela, povjerensta</t>
  </si>
  <si>
    <t>A578008</t>
  </si>
  <si>
    <t>ODGOJ I NAOBRAZBA DJECE U PROGRAMIMA PREDŠKOLE</t>
  </si>
  <si>
    <t>Premije osiguranja</t>
  </si>
  <si>
    <t>A578009</t>
  </si>
  <si>
    <t>ODGOJ I OBRAZOVANJE DAROVITE DJECE PREDŠKOLSKE DOBI U DJEČJIM VRTIĆIMA</t>
  </si>
  <si>
    <t>Reprezentacija</t>
  </si>
  <si>
    <t>A578041</t>
  </si>
  <si>
    <t>POMOĆNICI U NASTAVI ZA DJECU S TEŠKOĆAMA U RAZVOJU</t>
  </si>
  <si>
    <t xml:space="preserve">  Reprezentacija</t>
  </si>
  <si>
    <t>A578042</t>
  </si>
  <si>
    <t>OSIGURANJE UČENIKA I STUDENATA NA PRAKTIČNOJ NASTAVI I STRUČNOJ PRAKSI</t>
  </si>
  <si>
    <t>Članarine i norme</t>
  </si>
  <si>
    <t>A578045</t>
  </si>
  <si>
    <t>SUFINANCIRANJE NASTAVNIH MATERIJALA I OPREME ZA UČENIKE OSNOVNIH I SREDNJIH ŠKOLA</t>
  </si>
  <si>
    <t>Pristojbe i naknade</t>
  </si>
  <si>
    <t>A578050</t>
  </si>
  <si>
    <t>POTPORA INOVACIJSKIM PROCESIMA</t>
  </si>
  <si>
    <t>Troškovi sudskih postupaka</t>
  </si>
  <si>
    <t>A578055</t>
  </si>
  <si>
    <t>HRVATSKO-ŠVICARSKI ISTRAŽIVAČKI PROGRAM</t>
  </si>
  <si>
    <t>Ostali nespomenuti rashodi poslovanja</t>
  </si>
  <si>
    <t>A578059</t>
  </si>
  <si>
    <t>EUROPSKA MREŽA ŠKOLA - EUROPEAN SCHOOLNET</t>
  </si>
  <si>
    <t>Kamate za izdane trezorske zapise</t>
  </si>
  <si>
    <t>A578061</t>
  </si>
  <si>
    <t>OBZOR 2020. - PROGRAM POTICANJA ISTRAŽIVANJA I RAZVOJA U PERSONALIZIRANOJ MEDICINI – ERA PERMED</t>
  </si>
  <si>
    <t>Kamate za primljene kredite i zajmove od kreditnih i ostalih</t>
  </si>
  <si>
    <t>A578069</t>
  </si>
  <si>
    <t>ADMINISTRACIJA I UPRAVLJANJE HRVATSKE ZAKLADE ZA ZNANOST</t>
  </si>
  <si>
    <t>A578072</t>
  </si>
  <si>
    <t>OBZOR ERA-NET CHANSE</t>
  </si>
  <si>
    <t>Kamate za primljene zajmove od trgovačkih društava i obrtnik</t>
  </si>
  <si>
    <t>A578073</t>
  </si>
  <si>
    <t>PROGRAM MOBILNOSTI - NPOO (C3.2. R2-I1 )</t>
  </si>
  <si>
    <t>Bankarske usluge i usluge platnog prometa</t>
  </si>
  <si>
    <t>A578074</t>
  </si>
  <si>
    <t>DRUGI ŠVICARSKI DOPRINOS - MULTILATERALNI POZIVI ZA ZAJEDNIČKE ISTRAŽIVAČKE PROJEKTE (MCJRP)</t>
  </si>
  <si>
    <t>Negativne tečajne razlike i razlike zbog primjene valutne kl</t>
  </si>
  <si>
    <t>A579000</t>
  </si>
  <si>
    <t>OSNOVNOŠKOLSKO OBRAZOVANJE</t>
  </si>
  <si>
    <t>0180</t>
  </si>
  <si>
    <t>Prijenosi općeg karaktera između različitih državnih razina</t>
  </si>
  <si>
    <t>Zatezne kamate</t>
  </si>
  <si>
    <t>A579003</t>
  </si>
  <si>
    <t>ODGOJ I NAOBRAZBA UČENIKA S TEŠKOĆAMA U RAZVOJU U OSNOVNIM ŠKOLAMA</t>
  </si>
  <si>
    <t>Ostali nespomenuti financijski rashodi</t>
  </si>
  <si>
    <t>A579004</t>
  </si>
  <si>
    <t>POTICANJE IZVANNASTAVNIH AKTIVNOSTI U OŠ</t>
  </si>
  <si>
    <t>Subvencije kreditnim i ostalim financijskim institucijama u</t>
  </si>
  <si>
    <t>A579007</t>
  </si>
  <si>
    <t>PRAVOMOĆNE SUDSKE PRESUDE</t>
  </si>
  <si>
    <t>Subvencije trgovačkim društvima u javnom sektoru</t>
  </si>
  <si>
    <t>A579069</t>
  </si>
  <si>
    <t>RAZVOJ PREDŠKOLSKOG I OSNOVNOŠKOLSKOG SUSTAVA ODGOJA I OBRAZOVANJA</t>
  </si>
  <si>
    <t>Subvencije trgovačkim društvima izvan javnog sektora</t>
  </si>
  <si>
    <t>A579072</t>
  </si>
  <si>
    <t>POTPORA UČENICIMA RASELJENIMA IZ UKRAJINE</t>
  </si>
  <si>
    <t>Subvencije trgovačkim društvima, zadrugama, poljoprivrednici</t>
  </si>
  <si>
    <t>A579073</t>
  </si>
  <si>
    <t>UČIMO PODUZETNIŠTVO 5.0</t>
  </si>
  <si>
    <t>Tekuće pomoći inozemnim vladama</t>
  </si>
  <si>
    <t>A580000</t>
  </si>
  <si>
    <t>SREDNJOŠKOLSKO OBRAZOVANJE</t>
  </si>
  <si>
    <t>Tekuće pomoći međunarodnim organizacijama te institucijama i</t>
  </si>
  <si>
    <t>A580003</t>
  </si>
  <si>
    <t>POTICANJE IZVANNASTAVNIH AKTIVNOSTI U SREDNJIM ŠKOLAMA I VISOKOŠKOLSKOM OBRAZOVANJU</t>
  </si>
  <si>
    <t>0922</t>
  </si>
  <si>
    <t>Više srednjoškolsko obrazovanje</t>
  </si>
  <si>
    <t>Tekuće pomoći unutar općeg proračuna</t>
  </si>
  <si>
    <t>A580004</t>
  </si>
  <si>
    <t>STANDARD UČENIKA S POSEBNIM POTREBAMA</t>
  </si>
  <si>
    <t>Kapitalne pomoći unutar općeg proračuna</t>
  </si>
  <si>
    <t>A580006</t>
  </si>
  <si>
    <t>STRUČNO USAVRŠAVANJE U OKVIRU ŽUPANIJSKIH STRUČNIH VIJEĆA SREDNJE ŠKOLE</t>
  </si>
  <si>
    <t>Tekuće pomoći proračunskim korisnicima drugih proračuna</t>
  </si>
  <si>
    <t>A580007</t>
  </si>
  <si>
    <t>Kapitalne pomoći proračunskim korisnicima drugih proračuna</t>
  </si>
  <si>
    <t>A580014</t>
  </si>
  <si>
    <t>RAZVOJ SUSTAVA OBRAZOVANJA ODRASLIH</t>
  </si>
  <si>
    <t>Tekuće pomoći temeljem prijenosa EU sredstava</t>
  </si>
  <si>
    <t>A580037</t>
  </si>
  <si>
    <t>JAVNI MEĐUMJESNI PRIJEVOZ ZA UČENIKE</t>
  </si>
  <si>
    <t>Kapitalne pomoći temeljem prijenosa EU sredstava</t>
  </si>
  <si>
    <t>A580044</t>
  </si>
  <si>
    <t>RAZVOJ SUSTAVA SREDNJOŠKOLSKOG ODGOJA I OBRAZOVANJA</t>
  </si>
  <si>
    <t>Tekući prijenosi između proračunskih korisnika istog proraču</t>
  </si>
  <si>
    <t>A580046</t>
  </si>
  <si>
    <t>ADMINISTRACIJA I UPRAVLJANJE NACIONALNOG CENTRA ZA VANJSKO VREDNOVANJE OBRAZOVANJA</t>
  </si>
  <si>
    <t>Kapitalni prijenosi između proračunskih korisnika istog pror</t>
  </si>
  <si>
    <t>A580072</t>
  </si>
  <si>
    <t>ERASMUS PLUS - PROJEKTI</t>
  </si>
  <si>
    <t>A589088</t>
  </si>
  <si>
    <t>ADMINISTRACIJA I UPRAVLJANJE AGENCIJE ZA MOBILNOST I EU PROGRAME</t>
  </si>
  <si>
    <t>A589091</t>
  </si>
  <si>
    <t>PROVEDBA MREŽNIH PROJEKATA FINANCIRANIH IZ OKVIRNIH PROGRAMA EU-A</t>
  </si>
  <si>
    <t>Naknade građ. i kuć. u novcu-neposr. ili putem ust.izvan js</t>
  </si>
  <si>
    <t>A621021</t>
  </si>
  <si>
    <t>SMJEŠTAJ I PREHRANA STUDENATA STUDENTSKOG CENTRA ZAGREB - SUFINANCIRANJE</t>
  </si>
  <si>
    <t>0960</t>
  </si>
  <si>
    <t>Dodatne usluge u obrazovanju</t>
  </si>
  <si>
    <t>Naknade građ. i kuć. u naravi-neposr. ili putem ust.izvan js</t>
  </si>
  <si>
    <t>A621022</t>
  </si>
  <si>
    <t>SMJEŠTAJ I PREHRANA STUDENATA STUDENTSKOG CENTRA OSIJEK - SUFINANCIRANJE</t>
  </si>
  <si>
    <t>Naknade građanima i kućanstvima u novcu - putem ustanova u j</t>
  </si>
  <si>
    <t>A621023</t>
  </si>
  <si>
    <t>SMJEŠTAJ I PREHRANA STUDENATA STUDENTSKOG CENTRA RIJEKA - SUFINANCIRANJE</t>
  </si>
  <si>
    <t>Naknade građanima i kućanstvima u naravi - putem ustanova u</t>
  </si>
  <si>
    <t>A621024</t>
  </si>
  <si>
    <t>SMJEŠTAJ I PREHRANA STUDENATA STUDENTSKOG CENTRA SPLIT - SUFINANCIRANJE</t>
  </si>
  <si>
    <t>Naknade građanima i kućanstvima na temelju osiguranja iz EU</t>
  </si>
  <si>
    <t>A621026</t>
  </si>
  <si>
    <t>SMJEŠTAJ I PREHRANA STUDENATA STUDENTSKOG CENTRA ŠIBENIK - SUFINANCIRANJE</t>
  </si>
  <si>
    <t>Naknade građanima i kućanstvima u novcu</t>
  </si>
  <si>
    <t>A621028</t>
  </si>
  <si>
    <t>SMJEŠTAJ I PREHRANA STUDENATA STUDENTSKOG CENTRA VARAŽDIN - SUFINANCIRANJE</t>
  </si>
  <si>
    <t>Naknade građanima i kućanstvima u naravi</t>
  </si>
  <si>
    <t>A621029</t>
  </si>
  <si>
    <t>SMJEŠTAJ I PREHRANA STUDENATA STUDENTSKOG CENTRA SLAVONSKI BROD - SUFINANCIRANJE</t>
  </si>
  <si>
    <t>Naknade građanima i kućanstvima iz EU sredstava</t>
  </si>
  <si>
    <t>A621030</t>
  </si>
  <si>
    <t>SMJEŠTAJ I PREHRANA STUDENATA STUDENTSKOG CENTRA POŽEGA - SUFINANCIRANJE</t>
  </si>
  <si>
    <t>Tekuće donacije u novcu</t>
  </si>
  <si>
    <t>A621031</t>
  </si>
  <si>
    <t>SMJEŠTAJ I PREHRANA STUDENATA STUDENTSKOG CENTRA KARLOVAC - SUFINANCIRANJE</t>
  </si>
  <si>
    <t>Tekuće donacije u naravi</t>
  </si>
  <si>
    <t>A621047</t>
  </si>
  <si>
    <t>DRŽAVNE, AKADEMSKE NAGRADE I POTPORE U ZNANOSTI I VISOKOM ŠKOLSTVU</t>
  </si>
  <si>
    <t>Tekuće donacije iz EU sredstava</t>
  </si>
  <si>
    <t>A621048</t>
  </si>
  <si>
    <t>PROJEKTNO FINANCIRANJE ZNANSTVENE DJELATNOSTI</t>
  </si>
  <si>
    <t>Kapitalne donacije neprofitnim organizacijama</t>
  </si>
  <si>
    <t>A621049</t>
  </si>
  <si>
    <t>KAMATE ZA STANOVE ZNANSTVENIH NOVAKA I ASISTENATA</t>
  </si>
  <si>
    <t>Naknade šteta pravnim i fizičkim osobama</t>
  </si>
  <si>
    <t>A621058</t>
  </si>
  <si>
    <t>PROGRAMI POBOLJŠANJA STUDENTSKOG STANDARDA</t>
  </si>
  <si>
    <t>Penali, ležarine i drugo</t>
  </si>
  <si>
    <t>A621155</t>
  </si>
  <si>
    <t>ADMINISTRACIJA I UPRAVLJANJE AGENCIJE ZA ZNANOST I VISOKO OBRAZOVANJE</t>
  </si>
  <si>
    <t>Naknade šteta zaposlenicima</t>
  </si>
  <si>
    <t>A621179</t>
  </si>
  <si>
    <t>TROŠKOVI NACIONALNOG VIJEĆA ZA VISOKO OBRAZOVANJE, ZNANOST I TEHNOLOŠKI RAZVOJ</t>
  </si>
  <si>
    <t>Ugovorene kazne i ostale naknade šteta</t>
  </si>
  <si>
    <t>A621180</t>
  </si>
  <si>
    <t>REKTORSKI ZBOR</t>
  </si>
  <si>
    <t>Ostale kazne</t>
  </si>
  <si>
    <t>A621181</t>
  </si>
  <si>
    <t>Kapitalne pomoći kreditnim i ostalim financijskim institucijama te trgovačkim društvima u javnom sektoru</t>
  </si>
  <si>
    <t>A621182</t>
  </si>
  <si>
    <t>ZBOR VELEUČILIŠTA</t>
  </si>
  <si>
    <t>Kapitalne pomoći kreditnim i ostalim financijskim institucijama te trgovačkim društvima i zadrugama izvan javnog sektora</t>
  </si>
  <si>
    <t>A621183</t>
  </si>
  <si>
    <t>STIPENDIJE I ŠKOLARINE ZA DOKTORSKI STUDIJ</t>
  </si>
  <si>
    <t>Kapitalne pomoći poljoprivrednicima i obrtnicima</t>
  </si>
  <si>
    <t>A621185</t>
  </si>
  <si>
    <t>POTPORA HRVATSKOM KATOLIČKOM SVEUČILIŠTU U ZAGREBU</t>
  </si>
  <si>
    <t>Kapitalne pomoći trgovačkim društvima i obrtnicima po protestiranim jamstvima u tuzemstvu i inozemstvu</t>
  </si>
  <si>
    <t>A621186</t>
  </si>
  <si>
    <t>VREDNOVANJE ZNANSTVENIH ORGANIZACIJA</t>
  </si>
  <si>
    <t>Zemljište</t>
  </si>
  <si>
    <t>A621187</t>
  </si>
  <si>
    <t>VREDNOVANJE VISOKIH UČILIŠTA</t>
  </si>
  <si>
    <t>Ostala prirodna materijalna imovina</t>
  </si>
  <si>
    <t>A621190</t>
  </si>
  <si>
    <t>VANJSKA PROSUDBA SUSTAVA OSIGURANJA KVALITETE VISOKIH UČILIŠTA I ZNANSTVENIH ORGANIZACIJA (VP)</t>
  </si>
  <si>
    <t>Koncesije</t>
  </si>
  <si>
    <t>A621191</t>
  </si>
  <si>
    <t>PRAĆENJE ZAPOŠLJAVANJA DIPLOMIRANIH STUDENATA</t>
  </si>
  <si>
    <t>Licence</t>
  </si>
  <si>
    <t>A621192</t>
  </si>
  <si>
    <t>TROŠKOVI SREDIŠNJEG PRIJAVNOG UREDA</t>
  </si>
  <si>
    <t>Ostala prava</t>
  </si>
  <si>
    <t>A622004</t>
  </si>
  <si>
    <t>IZDAVANJE DOMAĆIH ZNANSTVENIH ČASOPISA</t>
  </si>
  <si>
    <t>Ostala nematerijalna imovina</t>
  </si>
  <si>
    <t>A622005</t>
  </si>
  <si>
    <t>ORGANIZIRANJE I ODRŽAVANJE ZNANSTVENIH SKUPOVA</t>
  </si>
  <si>
    <t>Stambeni objekti</t>
  </si>
  <si>
    <t>A622006</t>
  </si>
  <si>
    <t>IZDAVANJE  ZNANSTVENIH KNJIGA I UDŽBENIKA</t>
  </si>
  <si>
    <t>Poslovni objekti</t>
  </si>
  <si>
    <t>A622007</t>
  </si>
  <si>
    <t>FINANCIJSKA POTPORA ZNANSTVENIM UDRUGAMA</t>
  </si>
  <si>
    <t>Ceste, željeznice i ostali prometni objekti</t>
  </si>
  <si>
    <t>A622011</t>
  </si>
  <si>
    <t>REDOVNA DJELATNOST GEOLOŠKE SLUŽBE</t>
  </si>
  <si>
    <t>Ostali građevinski objekti</t>
  </si>
  <si>
    <t>A622017</t>
  </si>
  <si>
    <t>ADMINISTRACIJA I UPRAVLJANJE NACIONALNE SVEUČILIŠNE KNJIŽNICE</t>
  </si>
  <si>
    <t>Uredska oprema i namještaj</t>
  </si>
  <si>
    <t>A622107</t>
  </si>
  <si>
    <t>ADMINISTRACIJA I UPRAVLJANJE LEKSIKOGRAFSKOG ZAVODA MIROSLAV KRLEŽA</t>
  </si>
  <si>
    <t>Komunikacijska oprema</t>
  </si>
  <si>
    <t>A622120</t>
  </si>
  <si>
    <t>Oprema za održavanje i zaštitu</t>
  </si>
  <si>
    <t>A622131</t>
  </si>
  <si>
    <t>NABAVA INOZEMNIH ZNANSTVENIH ČASOPISA</t>
  </si>
  <si>
    <t>Medicinska i laboratorijska oprema</t>
  </si>
  <si>
    <t>A622134</t>
  </si>
  <si>
    <t>ADMINISTRACIJA I UPRAVLJANJE NACIONALNE SVEUČILIŠNE KNJIŽNICE (IZ EVIDENCIJSKIH PRIHODA)</t>
  </si>
  <si>
    <t>Instrumenti i uređaji</t>
  </si>
  <si>
    <t>A622136</t>
  </si>
  <si>
    <t>ADMINISTRACIJA I UPRAVLJANJE LEKSIKOGRAFSKOG ZAVODA MIROSLAV KRLEŽA (IZ EVIDENCIJSKIH PRIHODA)</t>
  </si>
  <si>
    <t>Sportska i glazbena oprema</t>
  </si>
  <si>
    <t>A622145</t>
  </si>
  <si>
    <t>Uređaji, strojevi i oprema za ostale namjene</t>
  </si>
  <si>
    <t>A622146</t>
  </si>
  <si>
    <t>Prijevozna sredstva u cestovnom prometu</t>
  </si>
  <si>
    <t>A622150</t>
  </si>
  <si>
    <t>PROGRAMSKO FINANCIRANJE JAVNIH INSTITUTA</t>
  </si>
  <si>
    <t>Prijevozna sredstva u pomorskom i riječnom prometu</t>
  </si>
  <si>
    <t>A622151</t>
  </si>
  <si>
    <t>PROGRAMSKO I OSTALO FINANCIRANJE JAVNIH INSTITUTA – IZ EVIDENCIJSKIH PRIHODA</t>
  </si>
  <si>
    <t>Knjige</t>
  </si>
  <si>
    <t>A622152</t>
  </si>
  <si>
    <t>PROGRAMSKO FINANCIRANJE JAVNIH INSTITUTA  - IZ STRUKTURNIH I INVESTICIJSKIH FONDOVA EU</t>
  </si>
  <si>
    <t>Umjetnička djela (izložena u galerijama, muzejima i slično)</t>
  </si>
  <si>
    <t>A628003</t>
  </si>
  <si>
    <t>PROJEKTI PRIMJENE INFORMACIJSKE TEHNOLOGIJE</t>
  </si>
  <si>
    <t>Ostale nespomenute izložbene vrijednosti</t>
  </si>
  <si>
    <t>A628009</t>
  </si>
  <si>
    <t>ADMINISTRACIJA I UPRAVLJANJE HRVATSKE AKADEMSKE I ISTRAŽIVAČKE MREŽE CARNET</t>
  </si>
  <si>
    <t>0133</t>
  </si>
  <si>
    <t>Ostale opće usluge</t>
  </si>
  <si>
    <t>Višegodišnji nasadi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</si>
  <si>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</si>
  <si>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</si>
  <si>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</si>
  <si>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</si>
  <si>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0460</t>
  </si>
  <si>
    <t>Komunikacije</t>
  </si>
  <si>
    <t>Ulaganja u računalne programe</t>
  </si>
  <si>
    <t>A628018</t>
  </si>
  <si>
    <t>ADMINISTRACIJA I UPRAVLJANJE SVEUČILIŠNOG RAČUNSKOG CENTRA SRCE</t>
  </si>
  <si>
    <t>Umjetnička, literarna i znanstvena djela</t>
  </si>
  <si>
    <t>A628068</t>
  </si>
  <si>
    <t>SUDJELOVANJE NA IZGRADNJI, TESTIRANJU I RAZVOJU OKOSNICE PAN-EUROPSKE RAČUNALNO KOMUNIKACIJSKE MREŽE</t>
  </si>
  <si>
    <t>Ostala nematerijalna proizvedena imovina</t>
  </si>
  <si>
    <t>A628070</t>
  </si>
  <si>
    <t>PROGRAM OBJEDINJAVANJA I ODRŽAVANJA NACIONALNIH INFORMACIJSKIH SERVISA I E-ŠKOLA</t>
  </si>
  <si>
    <t>Pohranjene knjige, umjetnička djela i slične vrijednosti</t>
  </si>
  <si>
    <t>A628074</t>
  </si>
  <si>
    <t>PROGRAMI ZAJEDNICE</t>
  </si>
  <si>
    <t>Strateške zalihe</t>
  </si>
  <si>
    <t>A628084</t>
  </si>
  <si>
    <t>ADMINISTRACIJA I UPRAVLJANJE SVEUČILIŠNOG RAČUNSKOG CENTRA SRCE  (IZ EVIDENCIJSKIH PRIHODA)</t>
  </si>
  <si>
    <t>Dodatna ulaganja na građevinskim objektima</t>
  </si>
  <si>
    <t>A628090</t>
  </si>
  <si>
    <t>UNAPRJEĐENJE JEDNAKIH MOGUĆNOSTI U OBRAZOVANJU ZA UČENIKE S TEŠKOĆAMA U RAZVOJU</t>
  </si>
  <si>
    <t>Dodatna ulaganja na postrojenjima i opremi</t>
  </si>
  <si>
    <t>A628091</t>
  </si>
  <si>
    <t>OBRAZOVANJE U RURALNIM PODRUČJIMA - LEARNING FROM THE EXTREMES, A RURAL SCHOOLS INNOVATION ROADMAP</t>
  </si>
  <si>
    <t>Dodatna ulaganja na prijevoznim sredstvima</t>
  </si>
  <si>
    <t>A628098</t>
  </si>
  <si>
    <t>Dodatna ulaganja za ostalu nefinancijsku imovinu</t>
  </si>
  <si>
    <t>A666666</t>
  </si>
  <si>
    <t>Otplata glavnice primljenih kredita od kreditnih institucija u javnom sektoru</t>
  </si>
  <si>
    <t>A676072</t>
  </si>
  <si>
    <t>Otplata glavnice primljenih kredita od tuzemnih kreditnih institucija izvan javnog sektora</t>
  </si>
  <si>
    <t>A679005</t>
  </si>
  <si>
    <t>ČLANSTVO U MEĐUNARODNIM UDRUGAMA</t>
  </si>
  <si>
    <t xml:space="preserve">Izdaci za jamčevne pologe </t>
  </si>
  <si>
    <t>A679008</t>
  </si>
  <si>
    <t>PROGRAM RAZVOJNE SURADNJE</t>
  </si>
  <si>
    <t>A679009</t>
  </si>
  <si>
    <t>REDOVNA DJELATNOST LEKTORATA</t>
  </si>
  <si>
    <t>A679047</t>
  </si>
  <si>
    <t>MEĐUNARODNA SURADNJA I EUROPSKI POSLOVI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</si>
  <si>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</si>
  <si>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</si>
  <si>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</si>
  <si>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</si>
  <si>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</si>
  <si>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</si>
  <si>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</si>
  <si>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</si>
  <si>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</si>
  <si>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DRŽAVNE STIPENDIJE ZA STUDENTE</t>
  </si>
  <si>
    <t>A679069</t>
  </si>
  <si>
    <t>SMJEŠTAJ I PREHRANA STUDENATA STUDENTSKOG CENTRA SISAK - SUFINANCIRANJE</t>
  </si>
  <si>
    <t>A733001</t>
  </si>
  <si>
    <t>ADMINISTRACIJA I UPRAVLJANJE AGENCIJE ZA ODGOJ I OBRAZOVANJE</t>
  </si>
  <si>
    <t>A733027</t>
  </si>
  <si>
    <t>STRUČNO USAVRŠAVANJE U OKVIRU ŽUPANIJSKIH STRUČNIH VIJEĆA OSNOVNE ŠKOLE</t>
  </si>
  <si>
    <t>A733032</t>
  </si>
  <si>
    <t>IZVANNASTAVNE AKTIVNOSTI U OSNOVNIM I SREDNJIM ŠKOLAMA-NATJECANJE</t>
  </si>
  <si>
    <t>A733049</t>
  </si>
  <si>
    <t>EUROPSKA AGENCIJA ZA POSEBNE POTREBE I INKLUZIVNO OBRAZOVANJE</t>
  </si>
  <si>
    <t>A733050</t>
  </si>
  <si>
    <t>PRAĆENJE I IMPLEMENTACIJA POLITIKA EUROPSKOG ISTRAŽIVAČKOG PROSTORA (ERA)</t>
  </si>
  <si>
    <t>A733051</t>
  </si>
  <si>
    <t>PROGRAMI IZRADE UDŽBENIKA ZA SLIJEPE I SLABOVIDNE UČENIKE I STUDENTE</t>
  </si>
  <si>
    <t>A733055</t>
  </si>
  <si>
    <t>PROGRAM IZVRSNOSTI U VISOKOM OBRAZOVANJU - TENURE-TRACK</t>
  </si>
  <si>
    <t>A733056</t>
  </si>
  <si>
    <t>EUROPSKI ZNANSTVENI PROJEKTI</t>
  </si>
  <si>
    <t>A733070</t>
  </si>
  <si>
    <t>OBZOR ERA-NET QUANTERA II</t>
  </si>
  <si>
    <t>A733071</t>
  </si>
  <si>
    <t>OBZOR ERA-NET BLUEBIOECONOMY</t>
  </si>
  <si>
    <t>A733073</t>
  </si>
  <si>
    <t>PROGRAM RAZVOJA KARIJERA MLADIH ISTRAŽIVAČA - IZOBRAZBA NOVIH DOKTORA ZNANOSTI - NPOO (C3.2. R2-I1 )</t>
  </si>
  <si>
    <t>A733075</t>
  </si>
  <si>
    <t>POKRETANJE URBANIH TRANZICIJA CO-FUND PROJEKT</t>
  </si>
  <si>
    <t>A733076</t>
  </si>
  <si>
    <t>ATTRACTADRIA - OSNAŽIVANJE KAPACITETA ZA ZNANSTVENA ISTRAŽIVANJA</t>
  </si>
  <si>
    <t>A763000</t>
  </si>
  <si>
    <t>ADMINISTRACIJA I UPRAVLJANJE DRŽAVNOG ZAVODA ZA INTELEKTUALNO VLASNIŠTVO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</si>
  <si>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</si>
  <si>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</si>
  <si>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</si>
  <si>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</si>
  <si>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</si>
  <si>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</si>
  <si>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</si>
  <si>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</si>
  <si>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</si>
  <si>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</si>
  <si>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A767013</t>
  </si>
  <si>
    <t>RAZVOJ SUSTAVA OSIGURANJA KVALITETE</t>
  </si>
  <si>
    <t>A767015</t>
  </si>
  <si>
    <t>PROVEDBA PROGRAMA ZA UKLJUČIVANJE ROMA</t>
  </si>
  <si>
    <t>A767022</t>
  </si>
  <si>
    <t>STRUČNO USAVRŠAVANJE ODGOJNO-OBRAZOVNIH DJELATNIKA U SUSTAVU OSNOVNOG I SREDNJEG ŠKOLSTVA</t>
  </si>
  <si>
    <t>A767035</t>
  </si>
  <si>
    <t>MEĐUNARODNA SURADNJA</t>
  </si>
  <si>
    <t>A767038</t>
  </si>
  <si>
    <t>OBZOR 2020. - PROGRAM MEĐUNARODNE MOBILNOSTI ZA ISTRAŽIVAČE - NEWFELPRO</t>
  </si>
  <si>
    <t>A767042</t>
  </si>
  <si>
    <t>OBRAZOVANJE OSOBA BEZ HRVATSKOG DRŽAVLJANSTVA</t>
  </si>
  <si>
    <t>A767043</t>
  </si>
  <si>
    <t>RAZVOJ VISOKOG OBRAZOVANJA</t>
  </si>
  <si>
    <t>A767056</t>
  </si>
  <si>
    <t>OBZOR 2020. - PARTNERSTVO ZA ISTRAŽIVANJA I INOVACIJE NA MEDITERANSKOM PODRUČJU - PRIMA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</si>
  <si>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</si>
  <si>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</si>
  <si>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</si>
  <si>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</si>
  <si>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</si>
  <si>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</si>
  <si>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A768063</t>
  </si>
  <si>
    <t>A768065</t>
  </si>
  <si>
    <t>OBZOR 2020 - MENTORSTVO ZA UNAPRJEĐENJE ŠKOLE - MENSI</t>
  </si>
  <si>
    <t>A768068</t>
  </si>
  <si>
    <t>OTKUP ZNANSTVENIH KNJIGA I VISOKOŠKOLSKIH UDŽBENIKA</t>
  </si>
  <si>
    <t>A768072</t>
  </si>
  <si>
    <t>PREHRANA ZA UČENIKE U OSNOVNIM ŠKOLAMA</t>
  </si>
  <si>
    <t>A768073</t>
  </si>
  <si>
    <t>ZAŠTITA I PROMICANJE MENTALNOG ZDRAVLJA</t>
  </si>
  <si>
    <t>A792009</t>
  </si>
  <si>
    <t>PREVENCIJA NASILJA NAD I MEĐU MLADIMA</t>
  </si>
  <si>
    <t>A792019</t>
  </si>
  <si>
    <t>A814000</t>
  </si>
  <si>
    <t>MEĐUNARODNI PROJEKTI VREDNOVANJA ZNANJA I VJEŠTINA (IEA: ICCS, ICILS, PIRLS, TIMSS - OECD: PISA, TALIS)</t>
  </si>
  <si>
    <t>A814001</t>
  </si>
  <si>
    <t>DRŽAVNA MATURA</t>
  </si>
  <si>
    <t>A814003</t>
  </si>
  <si>
    <t>NACIONALNI ISPITI</t>
  </si>
  <si>
    <t>A814007</t>
  </si>
  <si>
    <t>UNAPREĐENJE KVALITETE OBRAZOVNOG SUSTAVA</t>
  </si>
  <si>
    <t>A818021</t>
  </si>
  <si>
    <t>PRIMJENA UDŽBENIČKOG STANDARDA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</si>
  <si>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</si>
  <si>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</si>
  <si>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</si>
  <si>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</si>
  <si>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</si>
  <si>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</si>
  <si>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A818034</t>
  </si>
  <si>
    <t>PROJEKT POVEZIVANJA S EUROPSKIM KVALIFIKACIJSKIM OKVIROM - EQF NCP GRANT</t>
  </si>
  <si>
    <t>A818035</t>
  </si>
  <si>
    <t>MENTORI I STRUČNI ISPITI U OSNOVNIM I SREDNJIM ŠKOLAMA</t>
  </si>
  <si>
    <t>A818042</t>
  </si>
  <si>
    <t>OBZOR EUROPA I MOBILNOST ISTRAŽIVAČA</t>
  </si>
  <si>
    <t>A818043</t>
  </si>
  <si>
    <t>ERASMUS PLUS PROVEDBA PROGRAMA OD 2014. DO 2020.</t>
  </si>
  <si>
    <t>A818044</t>
  </si>
  <si>
    <t>ERASMUS PLUS – PROJEKTI ZA KORISNIKE OBRAZOVANJE OD 2014. DO 2020.</t>
  </si>
  <si>
    <t>A818045</t>
  </si>
  <si>
    <t>ERASMUS PLUS – PROJEKTI ZA KORISNIKE MLADI OD 2014. DO 2020.</t>
  </si>
  <si>
    <t>A818055</t>
  </si>
  <si>
    <t>PORTAL STUDY IN CROATIA</t>
  </si>
  <si>
    <t>A818058</t>
  </si>
  <si>
    <t>EUROPSKE SNAGE SOLIDARNOSTI PROVEDBA PROGRAMA</t>
  </si>
  <si>
    <t>A818059</t>
  </si>
  <si>
    <t>EUROPSKE SNAGE SOLIDARNOSTI - PROJEKTI ZA KORISNIKE OD 2018. DO 2020.</t>
  </si>
  <si>
    <t>A818060</t>
  </si>
  <si>
    <t>EURYDICE EUROPSKA MREŽA ZA PODATKE I ANALIZE O SUSTAVIMA OBRAZOVANJA</t>
  </si>
  <si>
    <t>A818061</t>
  </si>
  <si>
    <t>ERASMUS PLUS - SUFINANCIRANJE – DIO PROVEDBE MLADI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</si>
  <si>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</si>
  <si>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</si>
  <si>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</si>
  <si>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</si>
  <si>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</si>
  <si>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</si>
  <si>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A818070</t>
  </si>
  <si>
    <t>PROVEDBA EUROPASS I EUROGUIDANCE</t>
  </si>
  <si>
    <t>A818071</t>
  </si>
  <si>
    <t>VET RADNA SKUPINA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</si>
  <si>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</si>
  <si>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</si>
  <si>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</si>
  <si>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</si>
  <si>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A848001</t>
  </si>
  <si>
    <t>ADMINISTRACIJA I UPRAVLJANJE AGENCIJE ZA STRUKOVNO OBRAZOVANJE I  OBRAZOVANJE ODRASLIH</t>
  </si>
  <si>
    <t>0950</t>
  </si>
  <si>
    <t>Obrazovanje koje se ne može definirati po stupnju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</si>
  <si>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</si>
  <si>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</si>
  <si>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</si>
  <si>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</si>
  <si>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</si>
  <si>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</si>
  <si>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</si>
  <si>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</si>
  <si>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</si>
  <si>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A848023</t>
  </si>
  <si>
    <t>REFERNET U REPUBLICI HRVATSKOJ</t>
  </si>
  <si>
    <t>A848051</t>
  </si>
  <si>
    <t>A867018</t>
  </si>
  <si>
    <t>PRIMJENA HRVATSKOG KVALIFIKACIJSKOG OKVIRA U VISOKOM OBRAZOVANJU</t>
  </si>
  <si>
    <t>A867019</t>
  </si>
  <si>
    <t>DIGITALNA PREOBRAZBA VISOKOG OBRAZOVANJA – e-SVEUČILIŠTA - NPOO (C3.1.R2)</t>
  </si>
  <si>
    <t>A867021</t>
  </si>
  <si>
    <t>A867023</t>
  </si>
  <si>
    <t>USPOSTAVA SREDIŠNJEG SUSTAVA INTEROPERABILNOSTI - NPOO (C2.3.R2-I1)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</si>
  <si>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</si>
  <si>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</si>
  <si>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</si>
  <si>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</si>
  <si>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</si>
  <si>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</si>
  <si>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K406669</t>
  </si>
  <si>
    <t>CARNET - ZAJEDNIČKA RK INFRASTRUKTURA</t>
  </si>
  <si>
    <t>K578063</t>
  </si>
  <si>
    <t>PROJEKT "HRVATSKA: USUSRET ODRŽIVOM, PRAVEDNOM I UČINKOVITOM OBRAZOVANJU"</t>
  </si>
  <si>
    <t>K578064</t>
  </si>
  <si>
    <t>CENTAR ZA ODGOJ I OBRAZOVANJE ČAKOVEC</t>
  </si>
  <si>
    <t>K578068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</si>
  <si>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</si>
  <si>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</si>
  <si>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</si>
  <si>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K579064</t>
  </si>
  <si>
    <t>KAPITALNE INVESTICIJE U OSNOVNOM I SREDNJEM ŠKOLSTVU</t>
  </si>
  <si>
    <t>K579074</t>
  </si>
  <si>
    <t>PROGRAM UČINKOVITI LJUDSKI POTENCIJALI 2021.-2027.</t>
  </si>
  <si>
    <t>K580071</t>
  </si>
  <si>
    <t>KAPITALNE POMOĆI OSNIVAČIMA PREDŠKOLSKIH USTANOVA</t>
  </si>
  <si>
    <t>K580073</t>
  </si>
  <si>
    <t>IZGRADNJA ŠKOLSKE SPORTSKE DVORANE SREDNJE ŠKOLE ZABOK</t>
  </si>
  <si>
    <t>K580074</t>
  </si>
  <si>
    <t>POTPORA PROVOĐENJU PROGRAMA I PROJEKATA EU</t>
  </si>
  <si>
    <t>K621061</t>
  </si>
  <si>
    <t>INFRASTRUKTURA VISOKOOBRAZOVNIH USTANOVA</t>
  </si>
  <si>
    <t>K621173</t>
  </si>
  <si>
    <t>INFORMACIJSKA INFRASTRUKTURA SUSTAVA VISOKOG OBRAZOVANJA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</si>
  <si>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</si>
  <si>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</si>
  <si>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</si>
  <si>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</si>
  <si>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K622116</t>
  </si>
  <si>
    <t>KNJIGE, UMJETNIČKA DJELA I OSTALE IZLOŽBENE VRIJEDNOSTI</t>
  </si>
  <si>
    <t>K622138</t>
  </si>
  <si>
    <t>OBNOVA INFRASTRUKTURE I OPREME U PODRUČJU OBRAZOVANJA OŠTEĆENE POTRESOM</t>
  </si>
  <si>
    <t>K622139</t>
  </si>
  <si>
    <t>OBNOVA ZGRADA OŠTEĆENIH U POTRESU S ENERGETSKOM OBNOVOM - NPOO (C6.1.R1-I2)</t>
  </si>
  <si>
    <t>K622142</t>
  </si>
  <si>
    <t>RAZVOJ ODRŽIVOG, INOVATIVNOG I OTPORNOG TURIZMA  (C1.6 R1) - NPOO</t>
  </si>
  <si>
    <t>K622144</t>
  </si>
  <si>
    <t>OBNOVA INFRASTRUKTURE U PODRUČJU OBRAZOVANJA OŠTEĆENE POTRESOM FSEU.2022.MZO</t>
  </si>
  <si>
    <t>K622147</t>
  </si>
  <si>
    <t>PROJEKT E-SVEUČILIŠTA - NPOO (C.3.1. R2-I1)</t>
  </si>
  <si>
    <t>K622149</t>
  </si>
  <si>
    <t>REFORMA I JAČANJE KAPACITETA JAVNOG ZNANSTVENO-ISTRAŽIVAČKOG SEKTORA ZA ISTRAŽIVNJE I RAZVOJ - NPOO (C3.2.R1)</t>
  </si>
  <si>
    <t>K622154</t>
  </si>
  <si>
    <t>PROJEKT DIGITALNE, INOVATIVNE I ZELENE TEHNOLOGIJE - DIGIT</t>
  </si>
  <si>
    <t>K628055</t>
  </si>
  <si>
    <t>SRCE -IZRAVNA KAPITALNA ULAGANJA</t>
  </si>
  <si>
    <t>K628069</t>
  </si>
  <si>
    <t>ULAGANJE U OPREMU ZA ODRŽAVANJE NACIONALNIH I INFORMACIJSKIH SERVISA</t>
  </si>
  <si>
    <t>K628093</t>
  </si>
  <si>
    <t>DIGITALNA PREOBRAZBA VISOKOG OBRAZOVANJA E-SVEUČILIŠTA - NPOO (C3.2.R2)</t>
  </si>
  <si>
    <t>K628094</t>
  </si>
  <si>
    <t>INFORMACIJSKI SUSTAVI EVIDENCIJA U VISOKOM OBRAZOVANJU - ISEVO - NPOO (C3.1.R2-I1)</t>
  </si>
  <si>
    <t>K628095</t>
  </si>
  <si>
    <t>HRVATSKA KVANTNA KOMUNIKACIJSKA INFRASTRUKTURA - CRO QCI - NPOO (C3.2.R2-I2)</t>
  </si>
  <si>
    <t>K628097</t>
  </si>
  <si>
    <t>K628100</t>
  </si>
  <si>
    <t>PROGRAM UČINKOVITI LJUDSKI POTENCIJALI 2021.-2027., PRIORITET 2</t>
  </si>
  <si>
    <t>K628101</t>
  </si>
  <si>
    <t>USPOSTAVA NACIONALNOG KOORDINACIJSKOG SREDIŠTA ZA INDUSTRIJU, TEHNOLOGIJU I ISTRAŽIVANJA U PODRUČJU KIBERNETIČKE SIGURNOSTI</t>
  </si>
  <si>
    <t>K676058</t>
  </si>
  <si>
    <t>PROSVJETNO-KULTURNI CENTAR MAĐARA-DODATNO ULAGANJE U INFRASTRUKTURU</t>
  </si>
  <si>
    <t>K676066</t>
  </si>
  <si>
    <t>K676067</t>
  </si>
  <si>
    <t>IZGRADNJA, DOGRADNJA, REKONSTRUKCIJA I OPREMANJE PREDŠKOLSKIH USTANOVA - NPOO (C3.1.R1-I1)</t>
  </si>
  <si>
    <t>K676068</t>
  </si>
  <si>
    <t>PROGRAM KONKURENTNOST I KOHEZIJA 2021.-2027., PRIORITET 1</t>
  </si>
  <si>
    <t>K676069</t>
  </si>
  <si>
    <t>STVARANJE OKVIRA ZA PRIVLAČENJE STUDENATA I ISTRAŽIVAČA U STEM I ICT PODRUČJIMA - NPOO (C3.2.R2)</t>
  </si>
  <si>
    <t>K676071</t>
  </si>
  <si>
    <t>FISKALNA ODRŽIVOST DJEČJIH VRTIĆA</t>
  </si>
  <si>
    <t>K676073</t>
  </si>
  <si>
    <t>K676074</t>
  </si>
  <si>
    <t>IZGRADNJA UČENIČKOG DOMA  U DARUVARU</t>
  </si>
  <si>
    <t>K679116</t>
  </si>
  <si>
    <t>K679119</t>
  </si>
  <si>
    <t>K679122</t>
  </si>
  <si>
    <t>RAZVOJ MREŽE SEIZMOLOŠKIH PODATAKA - NPOO (C6.1.R4-I1)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</si>
  <si>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</si>
  <si>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</si>
  <si>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</si>
  <si>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</si>
  <si>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</si>
  <si>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K679130</t>
  </si>
  <si>
    <t>K679131</t>
  </si>
  <si>
    <t>RAZVOJ VJEŠTINA ZA OBNOVU NAKON POTRESA iz NPOO-a (C6.1.R2)</t>
  </si>
  <si>
    <t>K733061</t>
  </si>
  <si>
    <t>OSNOVNA ŠKOLA MILAN AMRUŠ SLAVONSKI BROD</t>
  </si>
  <si>
    <t>K733067</t>
  </si>
  <si>
    <t>K733074</t>
  </si>
  <si>
    <t>IZGRADNJA STUDENTSKOG DOMA U KOPRIVNICI</t>
  </si>
  <si>
    <t>K767031</t>
  </si>
  <si>
    <t>OŠ MIJATA STOJANOVIĆA U BABINOJ GREDI</t>
  </si>
  <si>
    <t>K768066</t>
  </si>
  <si>
    <t>K768067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</si>
  <si>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</si>
  <si>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</si>
  <si>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</si>
  <si>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</si>
  <si>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K768074</t>
  </si>
  <si>
    <t>UČENIČKI DOM U KOPRIVNICI</t>
  </si>
  <si>
    <t>K792020</t>
  </si>
  <si>
    <t>CENTAR ZA ODGOJ I OBRAZOVANJE KRAPINSKE TOPLICE</t>
  </si>
  <si>
    <t>K792021</t>
  </si>
  <si>
    <t>RAZVOJ VJEŠTINA ZA OBNOVU NAKON POTRESA (C6.1.R2)</t>
  </si>
  <si>
    <t>K792022</t>
  </si>
  <si>
    <t>KOMPLEKS DVORCA ŠAULOVEC EUROPSKI TALENT CENTAR</t>
  </si>
  <si>
    <t>K792023</t>
  </si>
  <si>
    <t>UČENIČKI DOM U VARAŽDINU</t>
  </si>
  <si>
    <t>K814013</t>
  </si>
  <si>
    <t>PROGRAM UČINKOVITI LJUDSKI POTENCIJALI 2021.-2027.., PRIORITET 2 - OBRAZOVANJE I CJELOŽIVOTNO UČENJE</t>
  </si>
  <si>
    <t>K848038</t>
  </si>
  <si>
    <t>OP UČINKOVITI LJUDSKI POTENCIJALI 2014.-2020., PRIORITET 3</t>
  </si>
  <si>
    <t>K848049</t>
  </si>
  <si>
    <t>PROGRAM UČINKOVITI LJUDSKI POTENCIJALI 2021.-2027., PRIORITET 5 - TEHNIČKA POMOĆ</t>
  </si>
  <si>
    <t>K848050</t>
  </si>
  <si>
    <t>PROGRAM UČINKOVITI LJUDSKI POTENCIJALI 2021.-2027., PRIORITET 3</t>
  </si>
  <si>
    <t>K867020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</si>
  <si>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</si>
  <si>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</si>
  <si>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</si>
  <si>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T763005</t>
  </si>
  <si>
    <t>SURADNJA DZIV-a S UREDOM EUROPSKE UNIJE ZA INTELEKTUALNO VLASNIŠTVO (EUIPO)</t>
  </si>
  <si>
    <t>T848027</t>
  </si>
  <si>
    <t>OP UČINKOVITI LJUDSKI POTENCIJALI 2014. - 2020., PRIORITET 5</t>
  </si>
  <si>
    <t>EU PODPROJEKTI - rashodi</t>
  </si>
  <si>
    <t>IZVOR
(odaberite)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</si>
  <si>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</si>
  <si>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</si>
  <si>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</si>
  <si>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</si>
  <si>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</si>
  <si>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</si>
  <si>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NOVI PODPROJEKT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</si>
  <si>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</si>
  <si>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</si>
  <si>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</si>
  <si>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</si>
  <si>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</si>
  <si>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</si>
  <si>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</si>
  <si>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</si>
  <si>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</si>
  <si>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</si>
  <si>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A676072.006</t>
  </si>
  <si>
    <t>Erasmus+ projekt ContinueUP – Co-constructing the continuum between initial teacher education and continuous professional development (Grant Agreement Nr 101103641).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</si>
  <si>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</si>
  <si>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</si>
  <si>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</si>
  <si>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</si>
  <si>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</si>
  <si>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</si>
  <si>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</si>
  <si>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Ulaganje u organizacijsku reformu i infrastrukturu sektora istraživanja, razvoja i inovacija</t>
  </si>
  <si>
    <t>K578051.005</t>
  </si>
  <si>
    <t>Veliki projekt: ˝Dječji centar za translacijsku medicinu˝ Dječje bolnice Srebrnjak</t>
  </si>
  <si>
    <t>K578051.008</t>
  </si>
  <si>
    <t>Poziv Centri kompetencija</t>
  </si>
  <si>
    <t>Sitni inventar i auto gume</t>
  </si>
  <si>
    <t>K578051.009</t>
  </si>
  <si>
    <t>Tehnička pomoć za MZO</t>
  </si>
  <si>
    <t>K676068.001</t>
  </si>
  <si>
    <t>MZO-Vrhunska istraživanja Znanstvenih centara izvrsnosti</t>
  </si>
  <si>
    <t>K676068.002</t>
  </si>
  <si>
    <t>MZO-HORIZON EUROPE</t>
  </si>
  <si>
    <t>Usluge telefona, pošte i prijevoza</t>
  </si>
  <si>
    <t>K676068.004</t>
  </si>
  <si>
    <t>MZO-Tehnička pomoć OP ULJP 2021.-2027.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</si>
  <si>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</si>
  <si>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</si>
  <si>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</si>
  <si>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</si>
  <si>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</si>
  <si>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</si>
  <si>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</si>
  <si>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</si>
  <si>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</si>
  <si>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</si>
  <si>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</si>
  <si>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</si>
  <si>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</si>
  <si>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</si>
  <si>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</si>
  <si>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</si>
  <si>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</si>
  <si>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</si>
  <si>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</si>
  <si>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</si>
  <si>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</si>
  <si>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</si>
  <si>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</si>
  <si>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</si>
  <si>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</si>
  <si>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</si>
  <si>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K818050.008</t>
  </si>
  <si>
    <t>Razvoj, unapređenje i provedba stručne prakse u visokom obrazovanju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</si>
  <si>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</si>
  <si>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</si>
  <si>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</si>
  <si>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</si>
  <si>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K818050.023</t>
  </si>
  <si>
    <t>MZO Tehnička pomoć OP ULJP faza I</t>
  </si>
  <si>
    <t>K818050.024</t>
  </si>
  <si>
    <t>Informatizacija procesa i uspostava cjelovite elektroničke usluge upisa u odgojne i obrazovne ustanove</t>
  </si>
  <si>
    <t>K818050.026</t>
  </si>
  <si>
    <t>Osiguravanje pomoćnika u nastavi i stručnih komunikacijskih posrednika učenicima s teškoćama u razvoju u osnovnoškolskim i srednjoškolskim odgojno-obrazovnim ustanovama - faza IV</t>
  </si>
  <si>
    <t>K679126.001</t>
  </si>
  <si>
    <t>Vrhunska istraživanja Znanstvenih centara izvrsnosti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</si>
  <si>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</si>
  <si>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</si>
  <si>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</si>
  <si>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</si>
  <si>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</si>
  <si>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Ciljana znanstvena istraživanja</t>
  </si>
  <si>
    <t>Program transfera tehnologije</t>
  </si>
  <si>
    <t>K679129.001</t>
  </si>
  <si>
    <t>Razvojne istraživačke potpore</t>
  </si>
  <si>
    <t>K679129.002</t>
  </si>
  <si>
    <t>Znanstveno-istraživački centar elektrotehnike i računarstva</t>
  </si>
  <si>
    <t>K679129.003</t>
  </si>
  <si>
    <t>Infrastruktura</t>
  </si>
  <si>
    <t>A622152.001</t>
  </si>
  <si>
    <t>A622152.002</t>
  </si>
  <si>
    <t>Otvorene znanstvene infrastrukturne platforme za inovativne primjene u gospodarstvu i društvu O-ZIP FAZA II</t>
  </si>
  <si>
    <t>A622152.003</t>
  </si>
  <si>
    <t>'Razvojne istraživačke potpore</t>
  </si>
  <si>
    <t>A622152.004</t>
  </si>
  <si>
    <t xml:space="preserve">Dokazivanje koncepta </t>
  </si>
  <si>
    <t>A622152.005</t>
  </si>
  <si>
    <t>A622152.006</t>
  </si>
  <si>
    <t>A622152.007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</si>
  <si>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</si>
  <si>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</si>
  <si>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</si>
  <si>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</si>
  <si>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</si>
  <si>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</si>
  <si>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</si>
  <si>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K628087.001</t>
  </si>
  <si>
    <t>Znanstveno i tehnologijsko predviđanje - sustav CroRIS</t>
  </si>
  <si>
    <t>K628087.002</t>
  </si>
  <si>
    <t>Hrvatski znanstveni i obrazovni oblak (HR ZOO)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</si>
  <si>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</si>
  <si>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</si>
  <si>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</si>
  <si>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</si>
  <si>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</si>
  <si>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</si>
  <si>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</si>
  <si>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</si>
  <si>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</si>
  <si>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</si>
  <si>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</si>
  <si>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</si>
  <si>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</si>
  <si>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</si>
  <si>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</si>
  <si>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</si>
  <si>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</si>
  <si>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</si>
  <si>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</si>
  <si>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</si>
  <si>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</si>
  <si>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</si>
  <si>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</si>
  <si>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K814013.002</t>
  </si>
  <si>
    <t>PROVEDBA NACIONALNIH ISPITA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</si>
  <si>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</si>
  <si>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</si>
  <si>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</si>
  <si>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</si>
  <si>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</si>
  <si>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</si>
  <si>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</si>
  <si>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</si>
  <si>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</si>
  <si>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</si>
  <si>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</si>
  <si>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</si>
  <si>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</si>
  <si>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</si>
  <si>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</si>
  <si>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</si>
  <si>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</si>
  <si>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</si>
  <si>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</si>
  <si>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</si>
  <si>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</si>
  <si>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</si>
  <si>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</si>
  <si>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</si>
  <si>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</si>
  <si>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</si>
  <si>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</si>
  <si>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</si>
  <si>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</si>
  <si>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</si>
  <si>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K848050.001</t>
  </si>
  <si>
    <t>ASOO-Daljnja provedba kurikularne reforme u strukovnome obrazovanju i jačanje kapaciteta nastavnika strukovnih predmeta i mentora kod poslodavaca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</si>
  <si>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</si>
  <si>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</si>
  <si>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</si>
  <si>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</si>
  <si>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</si>
  <si>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</si>
  <si>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</si>
  <si>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</si>
  <si>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T848027.001</t>
  </si>
  <si>
    <t>ASOO-Tehnička pomoć OP ULJP</t>
  </si>
  <si>
    <t>K733069.001</t>
  </si>
  <si>
    <t>Projekt razvoja karijera mladih istraživača - izobrazba novih doktora znanosti</t>
  </si>
  <si>
    <t>K733069.002</t>
  </si>
  <si>
    <t>Program suradnje s hrvatskim znanstvenicima u dijaspori ''ZNANSTVENA SURADNJA''</t>
  </si>
  <si>
    <t>Instrumenti, uređaji i strojevi</t>
  </si>
  <si>
    <t>Dani zajmovi neprofitnim organizacijama, građanima i kućanst</t>
  </si>
  <si>
    <t>Otplata glavnice primljenih kredita od tuzemnih kreditnih in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</si>
  <si>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</si>
  <si>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</si>
  <si>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</si>
  <si>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</si>
  <si>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>Otplata glavnice primljenih zajmova od trgovačkih društava u javnom sektoru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</si>
  <si>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</si>
  <si>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</si>
  <si>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</si>
  <si>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UNOS PRIJENOSA SREDSTAVA (DONOSA I ODNOSA)</t>
  </si>
  <si>
    <t>Godina</t>
  </si>
  <si>
    <t>Naziv stavke</t>
  </si>
  <si>
    <t xml:space="preserve">Ukupno 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</si>
  <si>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</si>
  <si>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</si>
  <si>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</si>
  <si>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41                  Vlastiti prihodi </t>
  </si>
  <si>
    <t xml:space="preserve">IZVOR 43                   Prihodi za posebne namjene </t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</si>
  <si>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</si>
  <si>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</si>
  <si>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</si>
  <si>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</si>
  <si>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>IZVOR 56 Fondovi EU</t>
  </si>
  <si>
    <t>57 Ostali programi EU</t>
  </si>
  <si>
    <t>IZVOR 581                Mehanizam za oporavak i otpornost (NPOO)</t>
  </si>
  <si>
    <t xml:space="preserve">IZVOR 61                         Donacije </t>
  </si>
  <si>
    <t>IZVOR 71                          Prihodi od nefinancijske imovine i nadoknade šteta s osnova osiguranja</t>
  </si>
  <si>
    <t>IZVOR 810 Namjenski primici -ostali</t>
  </si>
  <si>
    <t>IZVOR 815 Namjenski primitak - NPOO</t>
  </si>
  <si>
    <t>PRIHODI I PRIMICI (6+7+8)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</si>
  <si>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</si>
  <si>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LIMIT ZA RASHODE I IZDATKE</t>
  </si>
  <si>
    <t>RASHODI I IZDACI (3+4+5)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</si>
  <si>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</si>
  <si>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</si>
  <si>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</si>
  <si>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A. RAČUN PRIHODA I RASHODA </t>
  </si>
  <si>
    <t>A1. PRIHODI I RASHODI PREMA EKONOMSKOJ KLASIFIKACIJI</t>
  </si>
  <si>
    <t>BROJČANA OZNAKA I NAZIV</t>
  </si>
  <si>
    <t>UKUPNO PRIHODI</t>
  </si>
  <si>
    <t>Prihodi poslovanja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</si>
  <si>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</si>
  <si>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</si>
  <si>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</si>
  <si>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</si>
  <si>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</si>
  <si>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Prihodi iz nadležnog proračuna i od HZZO-a temeljem ugovornih obveza</t>
  </si>
  <si>
    <t>Kazne, upravne mjere i ostali prihodi</t>
  </si>
  <si>
    <t>Prihodi od prodaje nefinancijske imovine</t>
  </si>
  <si>
    <t>Prihodi od prodaje neproizvedene dugotrajne imovine</t>
  </si>
  <si>
    <t>Prihodi od prodaje proizvedene dugotrajne imovine</t>
  </si>
  <si>
    <t>UKUPNO RASHODI</t>
  </si>
  <si>
    <t>Rashodi poslovanja</t>
  </si>
  <si>
    <t>Rashodi za zaposlene</t>
  </si>
  <si>
    <t>Materijalni rashodi</t>
  </si>
  <si>
    <t>Financijski rashodi</t>
  </si>
  <si>
    <t>Subvencije</t>
  </si>
  <si>
    <t>Pomoći dane u inozemstvo i unutar općeg proračuna</t>
  </si>
  <si>
    <t>Naknade građanima i kućanstvima na temelju osiguranja i druge naknade</t>
  </si>
  <si>
    <t>Rashodi za donacije, kazne, naknade šteta i kapitalne pomoći</t>
  </si>
  <si>
    <t>Rashodi za nabavu nefinancijske imovine</t>
  </si>
  <si>
    <t>Rashodi za nabavu neproizvedene dugotrajne imovine</t>
  </si>
  <si>
    <t>Rashodi za nabavu proizvedene dugotrajne imovine</t>
  </si>
  <si>
    <t>Plemeniti metali i ostale pohranjene vrijednosti</t>
  </si>
  <si>
    <t>Rashodi za nabavu proizvedene kratkotrajne imovine</t>
  </si>
  <si>
    <t>Rashodi za dodatna ulaganja na nefinancijskoj imovini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</si>
  <si>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</si>
  <si>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</si>
  <si>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</si>
  <si>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</si>
  <si>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</si>
  <si>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</si>
  <si>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</si>
  <si>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</si>
  <si>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</si>
  <si>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</si>
  <si>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>50 Pomoći iz DP</t>
  </si>
  <si>
    <t>51 Programi unije</t>
  </si>
  <si>
    <t xml:space="preserve">52 Ostale pomoći 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</si>
  <si>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</si>
  <si>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</si>
  <si>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</si>
  <si>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</si>
  <si>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54 Europski poljoprivredni jamstveni fond (EAGF)</t>
  </si>
  <si>
    <t>561 Europski socijalni fond (ESF)</t>
  </si>
  <si>
    <t>562 Kohezijski fond</t>
  </si>
  <si>
    <t>563 Europski fond za regionalni razvoj (EFRR)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</si>
  <si>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</si>
  <si>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</si>
  <si>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</si>
  <si>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</si>
  <si>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</si>
  <si>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</si>
  <si>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</si>
  <si>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</si>
  <si>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581 Mehanizam za oporavak i otpornost</t>
  </si>
  <si>
    <t>6 Donacije</t>
  </si>
  <si>
    <t xml:space="preserve">61 Donacije </t>
  </si>
  <si>
    <t>7 Prihodi od prodaje ili zamjene nefinancijske imovine i naknade s naslova osiguranja</t>
  </si>
  <si>
    <t>71 Prihodi od nefin. imovine i nadoknade šteta s osnova osig.</t>
  </si>
  <si>
    <t>Primici od financijske imovine i zaduživanja</t>
  </si>
  <si>
    <t>Namjenski primitak - NPOO</t>
  </si>
  <si>
    <t>Pomoći iz DP</t>
  </si>
  <si>
    <t>Programi unije</t>
  </si>
  <si>
    <t xml:space="preserve"> 552 Ostale pomoći </t>
  </si>
  <si>
    <t>559 Ostale refundacije iz sredstava EU</t>
  </si>
  <si>
    <t xml:space="preserve">63 Inozemne donacije </t>
  </si>
  <si>
    <t>Namjenski primici -ostali</t>
  </si>
  <si>
    <t>A. 4. RASHODI PREMA FUNKCIJSKOJ KLASIFIKACIJI</t>
  </si>
  <si>
    <t>BROJČANA OZNAKA</t>
  </si>
  <si>
    <t>NAZIV FUNKCIJSKE KLASIFIKACIJE</t>
  </si>
  <si>
    <t>UKUPNI RASHODI</t>
  </si>
  <si>
    <t>Opće javne usluge</t>
  </si>
  <si>
    <t>Izvršna i zakonodavna tijela, financijski i fiskalni poslovi, vanjski poslovi</t>
  </si>
  <si>
    <t>Inozemna ekonomska pomoć</t>
  </si>
  <si>
    <t>Opće usluge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</si>
  <si>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</si>
  <si>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</si>
  <si>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</si>
  <si>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</si>
  <si>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</si>
  <si>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</si>
  <si>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</si>
  <si>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</si>
  <si>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</si>
  <si>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</si>
  <si>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</si>
  <si>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</si>
  <si>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</si>
  <si>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</si>
  <si>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</si>
  <si>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</si>
  <si>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</si>
  <si>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</si>
  <si>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</si>
  <si>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</si>
  <si>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</si>
  <si>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</si>
  <si>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</si>
  <si>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</si>
  <si>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</si>
  <si>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</si>
  <si>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</si>
  <si>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</si>
  <si>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</si>
  <si>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</si>
  <si>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</si>
  <si>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</si>
  <si>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</si>
  <si>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</si>
  <si>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</si>
  <si>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</si>
  <si>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</si>
  <si>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</si>
  <si>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</si>
  <si>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</si>
  <si>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</si>
  <si>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</si>
  <si>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</si>
  <si>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</si>
  <si>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</si>
  <si>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</si>
  <si>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</si>
  <si>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</si>
  <si>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</si>
  <si>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</si>
  <si>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</si>
  <si>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</si>
  <si>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</si>
  <si>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</si>
  <si>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</si>
  <si>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</si>
  <si>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</si>
  <si>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</si>
  <si>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</si>
  <si>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</si>
  <si>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</si>
  <si>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</si>
  <si>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</si>
  <si>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</si>
  <si>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</si>
  <si>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</si>
  <si>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B. RAČUN FINANCIRANJA</t>
  </si>
  <si>
    <t>B1. RAČUN FINANCIRANJA PREMA EKONOMSKOJ KLASIFIKACIJI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</si>
  <si>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</si>
  <si>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</si>
  <si>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</si>
  <si>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Primici od zaduživanja</t>
  </si>
  <si>
    <t>Izdaci za financijsku imovinu i otplate zajmova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</si>
  <si>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</si>
  <si>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</si>
  <si>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</si>
  <si>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primljenih kredita i zajmova</t>
  </si>
  <si>
    <t>Izdaci za otplatu glavnice za izdane financijske instrumente – vrijednosne papire</t>
  </si>
  <si>
    <t>B2. RAČUN FINANCIRANJA PREMA IZVORIMA FINANCIRANJA</t>
  </si>
  <si>
    <t>Račun</t>
  </si>
  <si>
    <t>UKUPNO PRIMICI</t>
  </si>
  <si>
    <t>43 Prihodi za posebne namjene</t>
  </si>
  <si>
    <t>81 Namjenski primici od zaduživanja</t>
  </si>
  <si>
    <t>810 Namjenski primici od zaduživanja</t>
  </si>
  <si>
    <t xml:space="preserve">UKUPNO IZDACI </t>
  </si>
  <si>
    <t>080</t>
  </si>
  <si>
    <t>MINISTARSTVO ZNANOSTI I OBRAZOVANJA</t>
  </si>
  <si>
    <t>NOVI AKT</t>
  </si>
  <si>
    <t>NAZIV AKTIVNOSTI / PROJEKTA</t>
  </si>
  <si>
    <t>Glava (O2) (r/p)</t>
  </si>
  <si>
    <t>Naziv O2</t>
  </si>
  <si>
    <t>Program (P2) (r/p)</t>
  </si>
  <si>
    <t>Naziv P2</t>
  </si>
  <si>
    <t>Ministarstvo znanosti, obrazovanja i mladih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</si>
  <si>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</si>
  <si>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</si>
  <si>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</si>
  <si>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</si>
  <si>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</si>
  <si>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</si>
  <si>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</si>
  <si>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</si>
  <si>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</si>
  <si>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</si>
  <si>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</si>
  <si>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</si>
  <si>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Javni instituti u Republici Hrvatskoj</t>
  </si>
  <si>
    <t>Državni zavod za intelektualno vlasništvo</t>
  </si>
  <si>
    <t>21836</t>
  </si>
  <si>
    <t>Nacionalna i sveučilišna knjižnica</t>
  </si>
  <si>
    <t>21852</t>
  </si>
  <si>
    <t>Hrvatska akademska i istraživačka mreža Carnet</t>
  </si>
  <si>
    <t>21869</t>
  </si>
  <si>
    <t>Leksikografski zavod Miroslav Krleža</t>
  </si>
  <si>
    <t>23665</t>
  </si>
  <si>
    <t>Sveučilišni računski centar SRCE</t>
  </si>
  <si>
    <t>23962</t>
  </si>
  <si>
    <t>Agencija za odgoj i obrazovanje</t>
  </si>
  <si>
    <t>38487</t>
  </si>
  <si>
    <t>Agencija za znanost i visoko obrazovanje</t>
  </si>
  <si>
    <t>40883</t>
  </si>
  <si>
    <t>Nacionalni centar za vanjsko vrednovanje obrazovanja</t>
  </si>
  <si>
    <t>43335</t>
  </si>
  <si>
    <t>Agencija za mobilnost i programe Europske unije</t>
  </si>
  <si>
    <t>46173</t>
  </si>
  <si>
    <t>Agencija za strukovno obrazovanje i obrazovanje odraslih</t>
  </si>
  <si>
    <t>52209</t>
  </si>
  <si>
    <t>Hrvatska zaklada za znanost</t>
  </si>
  <si>
    <t>Konto</t>
  </si>
  <si>
    <t>opis konta</t>
  </si>
  <si>
    <t>PODPROJEKTI (P4)</t>
  </si>
  <si>
    <t>ss</t>
  </si>
  <si>
    <t>Ministarstvo znanosti i obrazovanja</t>
  </si>
  <si>
    <t>K578051</t>
  </si>
  <si>
    <t>OP KONKURENTNOST I KOHEZIJA 2014.-2020., PRIORITET 1, 9 i 10</t>
  </si>
  <si>
    <t>OP KONKURENTNOST I KOHEZIJA 2021.-2027., PRIORITET 1</t>
  </si>
  <si>
    <t>OP UČINKOVITI LJUDSKI POTENCIJALI 2021.-2027., PRIORITET 2</t>
  </si>
  <si>
    <t>K818050</t>
  </si>
  <si>
    <t>OP UČINKOVITI LJUDSKI POTENCIJALI 2014.-2020., PRIORITET 3 i 4</t>
  </si>
  <si>
    <t>Agencije i ostale javne ustanove u znanosti i obrazovanju</t>
  </si>
  <si>
    <t>K628087</t>
  </si>
  <si>
    <t>OP KONKURENTNOST I KOHEZIJA 2014.-2020., PRIORITETI 1 i 10</t>
  </si>
  <si>
    <t>K767054</t>
  </si>
  <si>
    <t>OP UČINKOVITI LJUDSKI POTENCIJALI 2021.-2027., PRIORITET 2 - OSIGURAVANJE KVALITETE U VISOKOM OBRAZOVANJU</t>
  </si>
  <si>
    <t>K814011</t>
  </si>
  <si>
    <t>OP UČINKOVITI LJUDSKI POTENCIJALI 2014.-2020., PRIORITET 10</t>
  </si>
  <si>
    <t>OP UČINKOVITI LJUDSKI POTENCIJALI 2021.-2027., PRIORITET 2 - OBRAZOVANJE I CJELOŽIVOTNO UČENJE</t>
  </si>
  <si>
    <t>OP UČINKOVITI LJUDSKI POTENCIJALI 2021.-2027., PRIORITET 3</t>
  </si>
  <si>
    <t>K733069</t>
  </si>
  <si>
    <t>Naziv subjekta</t>
  </si>
  <si>
    <t>Nadležni korisnik</t>
  </si>
  <si>
    <t>Matični broj</t>
  </si>
  <si>
    <t>Osobni identifikacijski broj</t>
  </si>
  <si>
    <t>Razina</t>
  </si>
  <si>
    <t xml:space="preserve"> - </t>
  </si>
  <si>
    <t>03205860</t>
  </si>
  <si>
    <t>38597506234</t>
  </si>
  <si>
    <t>11</t>
  </si>
  <si>
    <t>HRVATSKI SABOR</t>
  </si>
  <si>
    <t>03220346</t>
  </si>
  <si>
    <t>10162055275</t>
  </si>
  <si>
    <t>URED PREDSJEDNIKA REPUBLIKE HRVATSKE</t>
  </si>
  <si>
    <t>03205924</t>
  </si>
  <si>
    <t>64434885131</t>
  </si>
  <si>
    <t>VLADA REPUBLIKE HRVATSKE</t>
  </si>
  <si>
    <t>020 - VLADA REPUBLIKE HRVATSKE</t>
  </si>
  <si>
    <t>03205959</t>
  </si>
  <si>
    <t>62409285700</t>
  </si>
  <si>
    <t>URED ZA ZAKONODAVSTVO</t>
  </si>
  <si>
    <t>03205916</t>
  </si>
  <si>
    <t>03055728877</t>
  </si>
  <si>
    <t>URED ZA OPĆE POSLOVE HRVATSKOG  SABORA I VLADE REPUBLIKE HRVATSKE</t>
  </si>
  <si>
    <t>03207595</t>
  </si>
  <si>
    <t>66486182714</t>
  </si>
  <si>
    <t>MINISTARSTVO OBRANE</t>
  </si>
  <si>
    <t>03281418</t>
  </si>
  <si>
    <t>36162371878</t>
  </si>
  <si>
    <t>MINISTARSTVO UNUTARNJIH POSLOVA</t>
  </si>
  <si>
    <t>03230040</t>
  </si>
  <si>
    <t>43541122224</t>
  </si>
  <si>
    <t>MINISTARSTVO VANJSKIH I EUROPSKIH POSLOVA REPUBLIKE HRVATSKE</t>
  </si>
  <si>
    <t>00931608</t>
  </si>
  <si>
    <t>37836302645</t>
  </si>
  <si>
    <t>MINISTARSTVO KULTURE I MEDIJA</t>
  </si>
  <si>
    <t>055 - MINISTARSTVO KULTURE I MEDIJA</t>
  </si>
  <si>
    <t>03205380</t>
  </si>
  <si>
    <t>46144176176</t>
  </si>
  <si>
    <t>HRVATSKI DRŽAVNI ARHIV</t>
  </si>
  <si>
    <t>03316734</t>
  </si>
  <si>
    <t>80099091562</t>
  </si>
  <si>
    <t>DRŽAVNI ARHIV U BJELOVARU</t>
  </si>
  <si>
    <t>03303870</t>
  </si>
  <si>
    <t>01076882554</t>
  </si>
  <si>
    <t>DRŽAVNI ARHIV U DUBROVNIKU</t>
  </si>
  <si>
    <t>03123367</t>
  </si>
  <si>
    <t>99575902022</t>
  </si>
  <si>
    <t>DRŽAVNI ARHIV U KARLOVCU</t>
  </si>
  <si>
    <t>03014223</t>
  </si>
  <si>
    <t>61338774671</t>
  </si>
  <si>
    <t>DRŽAVNI ARHIV U OSIJEKU</t>
  </si>
  <si>
    <t>03089240</t>
  </si>
  <si>
    <t>55059300119</t>
  </si>
  <si>
    <t>DRŽAVNI ARHIV U PAZINU</t>
  </si>
  <si>
    <t>03321088</t>
  </si>
  <si>
    <t>16391096016</t>
  </si>
  <si>
    <t>DRŽAVNI ARHIV U RIJECI</t>
  </si>
  <si>
    <t>03313824</t>
  </si>
  <si>
    <t>35994268014</t>
  </si>
  <si>
    <t>DRŽAVNI ARHIV U SISKU</t>
  </si>
  <si>
    <t>03071162</t>
  </si>
  <si>
    <t>11265594372</t>
  </si>
  <si>
    <t>DRŽAVNI ARHIV U SLAVONSKOM BRODU</t>
  </si>
  <si>
    <t>03118452</t>
  </si>
  <si>
    <t>61469620638</t>
  </si>
  <si>
    <t>DRŽAVNI ARHIV U SPLITU</t>
  </si>
  <si>
    <t>03006166</t>
  </si>
  <si>
    <t>72801109643</t>
  </si>
  <si>
    <t>DRŽAVNI ARHIV U VARAŽDINU</t>
  </si>
  <si>
    <t>03142019</t>
  </si>
  <si>
    <t>46156591639</t>
  </si>
  <si>
    <t>DRŽAVNI ARHIV U ZADRU</t>
  </si>
  <si>
    <t>03224953</t>
  </si>
  <si>
    <t>37363837470</t>
  </si>
  <si>
    <t>DRŽAVNI ARHIV U ZAGREBU</t>
  </si>
  <si>
    <t>03118380</t>
  </si>
  <si>
    <t>57340203536</t>
  </si>
  <si>
    <t>ARHEOLOŠKI MUZEJ U SPLITU</t>
  </si>
  <si>
    <t>03132170</t>
  </si>
  <si>
    <t>88252913683</t>
  </si>
  <si>
    <t>ARHEOLOŠKI MUZEJ ZADAR</t>
  </si>
  <si>
    <t>03203727</t>
  </si>
  <si>
    <t>76185043859</t>
  </si>
  <si>
    <t>ARHEOLOŠKI MUZEJ ISTRE</t>
  </si>
  <si>
    <t>03125483</t>
  </si>
  <si>
    <t>24929691978</t>
  </si>
  <si>
    <t>DVOR TRAKOŠĆAN</t>
  </si>
  <si>
    <t>03751783</t>
  </si>
  <si>
    <t>49483564012</t>
  </si>
  <si>
    <t>MUZEJI IVANA MEŠTROVIĆA</t>
  </si>
  <si>
    <t>03212084</t>
  </si>
  <si>
    <t>10624495854</t>
  </si>
  <si>
    <t>HRVATSKI POVIJESNI MUZEJ</t>
  </si>
  <si>
    <t>03205240</t>
  </si>
  <si>
    <t>94391499491</t>
  </si>
  <si>
    <t>NACIONALNI MUZEJ MODERNE UMJETNOSTI</t>
  </si>
  <si>
    <t>03119904</t>
  </si>
  <si>
    <t>88269740410</t>
  </si>
  <si>
    <t>MUZEJ HRVATSKIH ARHEOLOŠKIH SPOMENIKA SPLIT</t>
  </si>
  <si>
    <t>03014207</t>
  </si>
  <si>
    <t>45589739612</t>
  </si>
  <si>
    <t>MUZEJ SLAVONIJE</t>
  </si>
  <si>
    <t>00207349</t>
  </si>
  <si>
    <t>11298572202</t>
  </si>
  <si>
    <t>MUZEJI HRVATSKOG ZAGORJA</t>
  </si>
  <si>
    <t>03205258</t>
  </si>
  <si>
    <t>28048960411</t>
  </si>
  <si>
    <t>MUZEJSKI DOKUMENTACIJSKI CENTAR</t>
  </si>
  <si>
    <t>03270564</t>
  </si>
  <si>
    <t>04200585015</t>
  </si>
  <si>
    <t>TIFLOLOŠKI MUZEJ</t>
  </si>
  <si>
    <t>03213862</t>
  </si>
  <si>
    <t>28251263363</t>
  </si>
  <si>
    <t>ANSAMBL NARODNIH PLESOVA I PJESAMA HRVATSKE LADO</t>
  </si>
  <si>
    <t>03271005</t>
  </si>
  <si>
    <t>76767369197</t>
  </si>
  <si>
    <t>MINISTARSTVO POLJOPRIVREDE, ŠUMARSTVA I RIBARSTVA</t>
  </si>
  <si>
    <t>03277097</t>
  </si>
  <si>
    <t>22874515170</t>
  </si>
  <si>
    <t>MINISTARSTVO MORA, PROMETA I INFRASTRUKTURE</t>
  </si>
  <si>
    <t>03271030</t>
  </si>
  <si>
    <t>080 - MINISTARSTVO ZNANOSTI, OBRAZOVANJA I MLADIH</t>
  </si>
  <si>
    <t>03276643</t>
  </si>
  <si>
    <t>03270149</t>
  </si>
  <si>
    <t>03250270</t>
  </si>
  <si>
    <t>03207064</t>
  </si>
  <si>
    <t>03260771</t>
  </si>
  <si>
    <t>03276546</t>
  </si>
  <si>
    <t>03227120</t>
  </si>
  <si>
    <t>03207102</t>
  </si>
  <si>
    <t>03204987</t>
  </si>
  <si>
    <t>03204952</t>
  </si>
  <si>
    <t>03204995</t>
  </si>
  <si>
    <t>03270211</t>
  </si>
  <si>
    <t>03281485</t>
  </si>
  <si>
    <t>03270262</t>
  </si>
  <si>
    <t>03225909</t>
  </si>
  <si>
    <t>03283097</t>
  </si>
  <si>
    <t>03272079</t>
  </si>
  <si>
    <t>01422545</t>
  </si>
  <si>
    <t>03254852</t>
  </si>
  <si>
    <t>03219780</t>
  </si>
  <si>
    <t>03205029</t>
  </si>
  <si>
    <t>03207919</t>
  </si>
  <si>
    <t>03205002</t>
  </si>
  <si>
    <t>03274080</t>
  </si>
  <si>
    <t>03205037</t>
  </si>
  <si>
    <t>03225755</t>
  </si>
  <si>
    <t>03207005</t>
  </si>
  <si>
    <t>03006107</t>
  </si>
  <si>
    <t>03313786</t>
  </si>
  <si>
    <t>03219763</t>
  </si>
  <si>
    <t>03042316</t>
  </si>
  <si>
    <t>Sveučilište u Zagrebu Geotehnički fakultet</t>
  </si>
  <si>
    <t>03703088</t>
  </si>
  <si>
    <t>48987767944</t>
  </si>
  <si>
    <t>03334317</t>
  </si>
  <si>
    <t>03395855</t>
  </si>
  <si>
    <t>03328627</t>
  </si>
  <si>
    <t>03091732</t>
  </si>
  <si>
    <t>03328562</t>
  </si>
  <si>
    <t>03328554</t>
  </si>
  <si>
    <t>03397335</t>
  </si>
  <si>
    <t>03058212</t>
  </si>
  <si>
    <t>03058204</t>
  </si>
  <si>
    <t>03021645</t>
  </si>
  <si>
    <t>03014193</t>
  </si>
  <si>
    <t>03392589</t>
  </si>
  <si>
    <t>03014185</t>
  </si>
  <si>
    <t>03118339</t>
  </si>
  <si>
    <t>03149463</t>
  </si>
  <si>
    <t>03119068</t>
  </si>
  <si>
    <t>03119076</t>
  </si>
  <si>
    <t>03118347</t>
  </si>
  <si>
    <t>03199622</t>
  </si>
  <si>
    <t>03211592</t>
  </si>
  <si>
    <t>03337413</t>
  </si>
  <si>
    <t>03049779</t>
  </si>
  <si>
    <t>03129306</t>
  </si>
  <si>
    <t>03328686</t>
  </si>
  <si>
    <t>03014347</t>
  </si>
  <si>
    <t>03118436</t>
  </si>
  <si>
    <t>03118355</t>
  </si>
  <si>
    <t>03219925</t>
  </si>
  <si>
    <t>03207153</t>
  </si>
  <si>
    <t>01339958</t>
  </si>
  <si>
    <t>03270475</t>
  </si>
  <si>
    <t>03115879</t>
  </si>
  <si>
    <t>03270424</t>
  </si>
  <si>
    <t>060 - MINISTARSTVO POLJOPRIVREDE, ŠUMARSTVA I RIBARSTVA</t>
  </si>
  <si>
    <t>03274098</t>
  </si>
  <si>
    <t>29059177553</t>
  </si>
  <si>
    <t>HRVATSKI VETERINARSKI INSTITUT</t>
  </si>
  <si>
    <t>03058239</t>
  </si>
  <si>
    <t>03287572</t>
  </si>
  <si>
    <t xml:space="preserve">INSTITUT ZA ISTRAŽIVANJE MIGRACIJA </t>
  </si>
  <si>
    <t>03140792</t>
  </si>
  <si>
    <t>03270289</t>
  </si>
  <si>
    <t>03205118</t>
  </si>
  <si>
    <t>03208001</t>
  </si>
  <si>
    <t>03421031</t>
  </si>
  <si>
    <t>03724042</t>
  </si>
  <si>
    <t>03772047</t>
  </si>
  <si>
    <t>03793028</t>
  </si>
  <si>
    <t>03817121</t>
  </si>
  <si>
    <t>03937658</t>
  </si>
  <si>
    <t xml:space="preserve">109 - MINISTARSTVO PRAVOSUĐA, UPRAVE I DIGITALNE TRANSFORMACIJE </t>
  </si>
  <si>
    <t>03283089</t>
  </si>
  <si>
    <t>13812320938</t>
  </si>
  <si>
    <t>ZATVORSKA BOLNICA U ZAGREBU</t>
  </si>
  <si>
    <t>03126498</t>
  </si>
  <si>
    <t>71207730103</t>
  </si>
  <si>
    <t>ODGOJNI ZAVOD TUROPOLJE</t>
  </si>
  <si>
    <t>03125971</t>
  </si>
  <si>
    <t>10236446484</t>
  </si>
  <si>
    <t>KAZNIONICA U LEPOGLAVI</t>
  </si>
  <si>
    <t>03331482</t>
  </si>
  <si>
    <t>22519877219</t>
  </si>
  <si>
    <t>KAZNIONICA U LIPOVICI - POPOVAČA</t>
  </si>
  <si>
    <t>03230015</t>
  </si>
  <si>
    <t>19085780732</t>
  </si>
  <si>
    <t>KAZNIONICA U  TUROPOLJU</t>
  </si>
  <si>
    <t>03221784</t>
  </si>
  <si>
    <t>17231519023</t>
  </si>
  <si>
    <t>KAZNIONICA U VALTURI</t>
  </si>
  <si>
    <t>03331369</t>
  </si>
  <si>
    <t>81776072137</t>
  </si>
  <si>
    <t>ZATVOR U  BJELOVARU</t>
  </si>
  <si>
    <t>03312062</t>
  </si>
  <si>
    <t>67505868091</t>
  </si>
  <si>
    <t>ZATVOR U DUBROVNIKU</t>
  </si>
  <si>
    <t>03345971</t>
  </si>
  <si>
    <t>22146074849</t>
  </si>
  <si>
    <t>ZATVOR U GOSPIĆU</t>
  </si>
  <si>
    <t>03141667</t>
  </si>
  <si>
    <t>95460314688</t>
  </si>
  <si>
    <t>ZATVOR U KARLOVCU</t>
  </si>
  <si>
    <t>03055264</t>
  </si>
  <si>
    <t>41454229611</t>
  </si>
  <si>
    <t>ZATVOR U OSIJEKU</t>
  </si>
  <si>
    <t>03227693</t>
  </si>
  <si>
    <t>17447075545</t>
  </si>
  <si>
    <t>ZATVOR U PULI-POLA</t>
  </si>
  <si>
    <t>03341640</t>
  </si>
  <si>
    <t>33722890668</t>
  </si>
  <si>
    <t>ZATVOR U RIJECI</t>
  </si>
  <si>
    <t>03314707</t>
  </si>
  <si>
    <t>02167221104</t>
  </si>
  <si>
    <t>ZATVOR U SISKU</t>
  </si>
  <si>
    <t>03148262</t>
  </si>
  <si>
    <t>76049012642</t>
  </si>
  <si>
    <t>ZATVOR U SPLITU</t>
  </si>
  <si>
    <t>03060870</t>
  </si>
  <si>
    <t>63458186326</t>
  </si>
  <si>
    <t>ZATVOR U ŠIBENIKU</t>
  </si>
  <si>
    <t>03048560</t>
  </si>
  <si>
    <t>81202714807</t>
  </si>
  <si>
    <t>ZATVOR U VARAŽDINU</t>
  </si>
  <si>
    <t>03159973</t>
  </si>
  <si>
    <t>39019469578</t>
  </si>
  <si>
    <t>ZATVOR U ZADRU</t>
  </si>
  <si>
    <t>03226476</t>
  </si>
  <si>
    <t>92668153620</t>
  </si>
  <si>
    <t>ZATVOR U  ZAGREBU</t>
  </si>
  <si>
    <t>03206050</t>
  </si>
  <si>
    <t>20599635268</t>
  </si>
  <si>
    <t>VRHOVNI SUD REPUBLIKE HRVATSKE</t>
  </si>
  <si>
    <t>03277151</t>
  </si>
  <si>
    <t>43539267895</t>
  </si>
  <si>
    <t>DRŽAVNO ODVJETNIŠTVO REPUBLIKE HRVATSKE</t>
  </si>
  <si>
    <t>03206068</t>
  </si>
  <si>
    <t>02594920860</t>
  </si>
  <si>
    <t>VISOKI PREKRŠAJNI SUD REPUBLIKE HRVATSKE</t>
  </si>
  <si>
    <t>03304680</t>
  </si>
  <si>
    <t>89577096924</t>
  </si>
  <si>
    <t>ŽUPANIJSKI SUD U DUBROVNIKU</t>
  </si>
  <si>
    <t>03123502</t>
  </si>
  <si>
    <t>03592261620</t>
  </si>
  <si>
    <t>ŽUPANIJSKI SUD U KARLOVCU</t>
  </si>
  <si>
    <t>03014819</t>
  </si>
  <si>
    <t>84896920817</t>
  </si>
  <si>
    <t>ŽUPANIJSKI SUD U OSIJEKU</t>
  </si>
  <si>
    <t>03204138</t>
  </si>
  <si>
    <t>69281755283</t>
  </si>
  <si>
    <t>ŽUPANIJSKI SUD U PULI - POLA</t>
  </si>
  <si>
    <t>03321401</t>
  </si>
  <si>
    <t>22883124500</t>
  </si>
  <si>
    <t>ŽUPANIJSKI SUD U RIJECI</t>
  </si>
  <si>
    <t>03314731</t>
  </si>
  <si>
    <t>27877699046</t>
  </si>
  <si>
    <t>ŽUPANIJSKI SUD U SISKU</t>
  </si>
  <si>
    <t>03118673</t>
  </si>
  <si>
    <t>11748694684</t>
  </si>
  <si>
    <t>ŽUPANIJSKI SUD U SPLITU</t>
  </si>
  <si>
    <t>03006719</t>
  </si>
  <si>
    <t>03344665749</t>
  </si>
  <si>
    <t>ŽUPANIJSKI SUD U VARAŽDINU</t>
  </si>
  <si>
    <t>03142434</t>
  </si>
  <si>
    <t>97465301721</t>
  </si>
  <si>
    <t>ŽUPANIJSKI SUD U ZADRU</t>
  </si>
  <si>
    <t>03206076</t>
  </si>
  <si>
    <t>87134069158</t>
  </si>
  <si>
    <t>ŽUPANIJSKI SUD U  ZAGREBU</t>
  </si>
  <si>
    <t>03333299</t>
  </si>
  <si>
    <t>07942269267</t>
  </si>
  <si>
    <t>TRGOVAČKI SUD U BJELOVARU</t>
  </si>
  <si>
    <t>03014797</t>
  </si>
  <si>
    <t>37588811552</t>
  </si>
  <si>
    <t>TRGOVAČKI SUD U OSIJEKU</t>
  </si>
  <si>
    <t>03321410</t>
  </si>
  <si>
    <t>88785964957</t>
  </si>
  <si>
    <t>TRGOVAČKI SUD U RIJECI</t>
  </si>
  <si>
    <t>03119505</t>
  </si>
  <si>
    <t>30842297926</t>
  </si>
  <si>
    <t>TRGOVAČKI SUD U SPLITU</t>
  </si>
  <si>
    <t>03365042</t>
  </si>
  <si>
    <t>07397915111</t>
  </si>
  <si>
    <t>TRGOVAČKI SUD U VARAŽDINU</t>
  </si>
  <si>
    <t>03271064</t>
  </si>
  <si>
    <t>97349366519</t>
  </si>
  <si>
    <t>VISOKI TRGOVAČKI SUD REPUBLIKE HRVATSKE</t>
  </si>
  <si>
    <t>03304698</t>
  </si>
  <si>
    <t>44737751634</t>
  </si>
  <si>
    <t>ŽUPANIJSKO DRŽAVNO ODVJETNIŠTVO U DUBROVNIKU</t>
  </si>
  <si>
    <t>03123545</t>
  </si>
  <si>
    <t>96351974803</t>
  </si>
  <si>
    <t>ŽUPANIJSKO DRŽAVNO ODVJETNIŠTVO U KARLOVCU</t>
  </si>
  <si>
    <t>03014835</t>
  </si>
  <si>
    <t>61379160880</t>
  </si>
  <si>
    <t>ŽUPANIJSKO DRŽAVNO ODVJETNIŠTVO U OSIJEKU</t>
  </si>
  <si>
    <t>03204154</t>
  </si>
  <si>
    <t>93993757343</t>
  </si>
  <si>
    <t>ŽUPANIJSKO DRŽAVNO ODVJETNIŠTVO U PULI - POLA</t>
  </si>
  <si>
    <t>03332101</t>
  </si>
  <si>
    <t>03377753055</t>
  </si>
  <si>
    <t>ŽUPANIJSKO DRŽAVNO ODVJETNIŠTVO U RIJECI</t>
  </si>
  <si>
    <t>03314758</t>
  </si>
  <si>
    <t>05526850490</t>
  </si>
  <si>
    <t>ŽUPANIJSKO DRŽAVNO ODVJETNIŠTVO U SISKU</t>
  </si>
  <si>
    <t>03118681</t>
  </si>
  <si>
    <t>70793241859</t>
  </si>
  <si>
    <t>ŽUPANIJSKO DRŽAVNO ODVJETNIŠTVO U SPLITU</t>
  </si>
  <si>
    <t>03023508</t>
  </si>
  <si>
    <t>62915793914</t>
  </si>
  <si>
    <t>ŽUPANIJSKO DRŽAVNO ODVJETNIŠTVO U ŠIBENIKU</t>
  </si>
  <si>
    <t>03006743</t>
  </si>
  <si>
    <t>23987413075</t>
  </si>
  <si>
    <t>ŽUPANIJSKO DRŽAVNO ODVJETNIŠTVO U VARAŽDINU</t>
  </si>
  <si>
    <t>03142469</t>
  </si>
  <si>
    <t>17132768561</t>
  </si>
  <si>
    <t>ŽUPANIJSKO DRŽAVNO ODVJETNIŠTVO U ZADRU</t>
  </si>
  <si>
    <t>03277143</t>
  </si>
  <si>
    <t>16488001145</t>
  </si>
  <si>
    <t>ŽUPANIJSKO DRŽAVNO ODVJETNIŠTVO U ZAGREBU</t>
  </si>
  <si>
    <t>03317072</t>
  </si>
  <si>
    <t>57362618039</t>
  </si>
  <si>
    <t>OPĆINSKI SUD U BJELOVARU</t>
  </si>
  <si>
    <t>03110761</t>
  </si>
  <si>
    <t>55277272395</t>
  </si>
  <si>
    <t>OPĆINSKI SUD U ČAKOVCU</t>
  </si>
  <si>
    <t>03304671</t>
  </si>
  <si>
    <t>48074464528</t>
  </si>
  <si>
    <t>OPĆINSKI SUD U DUBROVNIKU</t>
  </si>
  <si>
    <t>03315886</t>
  </si>
  <si>
    <t>29608777564</t>
  </si>
  <si>
    <t>OPĆINSKI SUD U GOSPIĆU</t>
  </si>
  <si>
    <t>03010805</t>
  </si>
  <si>
    <t>68516938975</t>
  </si>
  <si>
    <t>OPĆINSKI SUD U KOPRIVNICI</t>
  </si>
  <si>
    <t>03014789</t>
  </si>
  <si>
    <t>38625793303</t>
  </si>
  <si>
    <t>OPĆINSKI SUD U OSIJEKU</t>
  </si>
  <si>
    <t>03310302</t>
  </si>
  <si>
    <t>49328464172</t>
  </si>
  <si>
    <t>OPĆINSKI SUD  U POŽEGI</t>
  </si>
  <si>
    <t>03204120</t>
  </si>
  <si>
    <t>38304616284</t>
  </si>
  <si>
    <t>OPĆINSKI SUD U PULI - POLA</t>
  </si>
  <si>
    <t>03321428</t>
  </si>
  <si>
    <t>54566384631</t>
  </si>
  <si>
    <t>OPĆINSKI SUD U RIJECI</t>
  </si>
  <si>
    <t>03314723</t>
  </si>
  <si>
    <t>74610670107</t>
  </si>
  <si>
    <t>OPĆINSKI SUD U SISKU</t>
  </si>
  <si>
    <t>03071456</t>
  </si>
  <si>
    <t>28673386029</t>
  </si>
  <si>
    <t>OPĆINSKI SUD U SLAVONSKOM BRODU</t>
  </si>
  <si>
    <t>03019772</t>
  </si>
  <si>
    <t>29399232217</t>
  </si>
  <si>
    <t>OPĆINSKI SUD U ŠIBENIKU</t>
  </si>
  <si>
    <t>03006697</t>
  </si>
  <si>
    <t>14828046348</t>
  </si>
  <si>
    <t>OPĆINSKI SUD U VARAŽDINU</t>
  </si>
  <si>
    <t>03216365</t>
  </si>
  <si>
    <t>32284739479</t>
  </si>
  <si>
    <t>OPĆINSKI SUD U VELIKOJ GORICI</t>
  </si>
  <si>
    <t>03106071</t>
  </si>
  <si>
    <t>47974453918</t>
  </si>
  <si>
    <t>OPĆINSKI SUD U VIROVITICI</t>
  </si>
  <si>
    <t>03008886</t>
  </si>
  <si>
    <t>69370038985</t>
  </si>
  <si>
    <t>OPĆINSKI SUD U VUKOVARU</t>
  </si>
  <si>
    <t>03142442</t>
  </si>
  <si>
    <t>78866932443</t>
  </si>
  <si>
    <t>OPĆINSKI SUD U ZADRU</t>
  </si>
  <si>
    <t>03100952</t>
  </si>
  <si>
    <t>26566866925</t>
  </si>
  <si>
    <t>OPĆINSKI SUD U ZLATARU</t>
  </si>
  <si>
    <t>03308693</t>
  </si>
  <si>
    <t>57370630720</t>
  </si>
  <si>
    <t>OPĆINSKO DRŽAVNO ODVJETNIŠTVO U BJELOVARU</t>
  </si>
  <si>
    <t>03110770</t>
  </si>
  <si>
    <t>35997508988</t>
  </si>
  <si>
    <t>OPĆINSKO DRŽAVNO ODVJETNIŠTVO U ČAKOVCU</t>
  </si>
  <si>
    <t>03364968</t>
  </si>
  <si>
    <t>29897835912</t>
  </si>
  <si>
    <t>OPĆINSKO DRŽAVNO ODVJETNIŠTVO U DUBROVNIKU</t>
  </si>
  <si>
    <t>03315908</t>
  </si>
  <si>
    <t>72336759011</t>
  </si>
  <si>
    <t>OPĆINSKO DRŽAVNO ODVJETNIŠTVO U GOSPIĆU</t>
  </si>
  <si>
    <t>03010813</t>
  </si>
  <si>
    <t>32308927283</t>
  </si>
  <si>
    <t>OPĆINSKO DRŽAVNO ODVJETNIŠTVO U KOPRIVNICI</t>
  </si>
  <si>
    <t>03014827</t>
  </si>
  <si>
    <t>23673736199</t>
  </si>
  <si>
    <t>OPĆINSKO DRŽAVNO ODVJETNIŠTVO U OSIJEKU</t>
  </si>
  <si>
    <t>03310744</t>
  </si>
  <si>
    <t>25760780719</t>
  </si>
  <si>
    <t>OPĆINSKO DRŽAVNO ODVJETNIŠTVO U POŽEGI</t>
  </si>
  <si>
    <t>03204146</t>
  </si>
  <si>
    <t>76040308062</t>
  </si>
  <si>
    <t>OPĆINSKO DRŽAVNO ODVJETNIŠTVO U PULI - POLA</t>
  </si>
  <si>
    <t>03321436</t>
  </si>
  <si>
    <t>79067711474</t>
  </si>
  <si>
    <t>OPĆINSKO DRŽAVNO ODVJETNIŠTVO U RIJECI</t>
  </si>
  <si>
    <t>03314740</t>
  </si>
  <si>
    <t>85077656753</t>
  </si>
  <si>
    <t>OPĆINSKO DRŽAVNO ODVJETNIŠTVO U SISKU</t>
  </si>
  <si>
    <t>03071472</t>
  </si>
  <si>
    <t>86687204743</t>
  </si>
  <si>
    <t>OPĆINSKO DRŽAVNO ODVJETNIŠTVO U SLAVONSKOM BRODU</t>
  </si>
  <si>
    <t>03161242</t>
  </si>
  <si>
    <t>88116062296</t>
  </si>
  <si>
    <t>OPĆINSKO DRŽAVNO ODVJETNIŠTVO U SPLITU</t>
  </si>
  <si>
    <t>03019829</t>
  </si>
  <si>
    <t>83225778075</t>
  </si>
  <si>
    <t>OPĆINSKO DRŽAVNO ODVJETNIŠTVO U ŠIBENIKU</t>
  </si>
  <si>
    <t>03006735</t>
  </si>
  <si>
    <t>95993665997</t>
  </si>
  <si>
    <t>OPĆINSKO DRŽAVNO ODVJETNIŠTVO U VARAŽDINU</t>
  </si>
  <si>
    <t>03216373</t>
  </si>
  <si>
    <t>85707330778</t>
  </si>
  <si>
    <t>OPĆINSKO DRŽAVNO ODVJETNIŠTVO U VELIKOJ GORICI</t>
  </si>
  <si>
    <t>03149625</t>
  </si>
  <si>
    <t>62300321754</t>
  </si>
  <si>
    <t>OPĆINSKO DRŽAVNO ODVJETNIŠTVO U VIROVITICI</t>
  </si>
  <si>
    <t>03008894</t>
  </si>
  <si>
    <t>41070350826</t>
  </si>
  <si>
    <t>OPĆINSKO DRŽAVNO ODVJETNIŠTVO U VUKOVARU</t>
  </si>
  <si>
    <t>03174786</t>
  </si>
  <si>
    <t>72580451114</t>
  </si>
  <si>
    <t>OPĆINSKO DRŽAVNO ODVJETNIŠTVO U ZADRU</t>
  </si>
  <si>
    <t>03277135</t>
  </si>
  <si>
    <t>96423371665</t>
  </si>
  <si>
    <t>OPĆINSKO KAZNENO DRŽAVNO ODVJETNIŠTVO U ZAGREBU</t>
  </si>
  <si>
    <t>03433811</t>
  </si>
  <si>
    <t>11393950527</t>
  </si>
  <si>
    <t>OPĆINSKO DRŽAVNO ODVJETNIŠTVO U ZLATARU</t>
  </si>
  <si>
    <t>03206084</t>
  </si>
  <si>
    <t>43530726662</t>
  </si>
  <si>
    <t>USTAVNI SUD RH</t>
  </si>
  <si>
    <t>00515655</t>
  </si>
  <si>
    <t>08026537914</t>
  </si>
  <si>
    <t>PUČKI PRAVOBRANITELJ</t>
  </si>
  <si>
    <t>065 - MINISTARSTVO MORA, PROMETA I INFRASTRUKTURE</t>
  </si>
  <si>
    <t>03878724</t>
  </si>
  <si>
    <t>51867618130</t>
  </si>
  <si>
    <t>HRVATSKI HIDROGRAFSKI INSTITUT</t>
  </si>
  <si>
    <t>077 - MINISTARSTVO GOSPODARSTVA</t>
  </si>
  <si>
    <t>03799166</t>
  </si>
  <si>
    <t>99875008081</t>
  </si>
  <si>
    <t>DRŽAVNI ZAVOD ZA  MJERITELJSTVO</t>
  </si>
  <si>
    <t>03220338</t>
  </si>
  <si>
    <t>49337502853</t>
  </si>
  <si>
    <t>DRŽAVNI ZAVOD ZA STATISTIKU</t>
  </si>
  <si>
    <t>076 - MINISTARSTVO PROSTORNOGA UREĐENJA, GRADITELJSTVA I DRŽAVNE IMOVINE</t>
  </si>
  <si>
    <t>00936693</t>
  </si>
  <si>
    <t>84891127540</t>
  </si>
  <si>
    <t>DRŽAVNA GEODETSKA UPRAVA</t>
  </si>
  <si>
    <t>00687979</t>
  </si>
  <si>
    <t>55448281176</t>
  </si>
  <si>
    <t>DRŽAVNI URED ZA REVIZIJU</t>
  </si>
  <si>
    <t>00738751</t>
  </si>
  <si>
    <t>57897955082</t>
  </si>
  <si>
    <t>HRVATSKI MUZEJ NAIVNE UMJETNOSTI</t>
  </si>
  <si>
    <t>01235664</t>
  </si>
  <si>
    <t>03899772</t>
  </si>
  <si>
    <t>086 - MINISTARSTVO RADA, MIROVINSKOGA SUSTAVA, OBITELJI I SOCIJALNE POLITIKE</t>
  </si>
  <si>
    <t>03304167</t>
  </si>
  <si>
    <t>53238046672</t>
  </si>
  <si>
    <t>CENTAR ZA PRUŽANJE USLUGA U ZAJEDNICI MASLINA</t>
  </si>
  <si>
    <t>03123464</t>
  </si>
  <si>
    <t>85866981630</t>
  </si>
  <si>
    <t>CENTAR ZA PRUŽANJE USLUGA U ZAJEDNICI VLADIMIR NAZOR</t>
  </si>
  <si>
    <t>03009971</t>
  </si>
  <si>
    <t>75430947376</t>
  </si>
  <si>
    <t>CENTAR ZA PRUŽANJE USLUGA U ZAJEDNICI SVITANJE</t>
  </si>
  <si>
    <t>03084981</t>
  </si>
  <si>
    <t>57285376027</t>
  </si>
  <si>
    <t>CENTAR ZA PRUŽANJE USLUGA U ZAJEDNICI LIPIK</t>
  </si>
  <si>
    <t>03090353</t>
  </si>
  <si>
    <t>74578677561</t>
  </si>
  <si>
    <t>Centar za pružanje usluga u zajednici Ivana Brlić Mažuranić</t>
  </si>
  <si>
    <t>03014410</t>
  </si>
  <si>
    <t>13771936999</t>
  </si>
  <si>
    <t>CENTAR ZA PRUŽANJE USLUGA U ZAJEDNICI KLASJE OSIJEK</t>
  </si>
  <si>
    <t>03203824</t>
  </si>
  <si>
    <t>27209159252</t>
  </si>
  <si>
    <t>CENTAR ZA PRUŽANJE USLUGA U ZAJEDNICI RUŽA PETROVIĆ</t>
  </si>
  <si>
    <t>03148637</t>
  </si>
  <si>
    <t>75733262824</t>
  </si>
  <si>
    <t>CENTAR ZA PRUŽANJE USLUGA U ZAJEDNICI IZVOR, SELCE</t>
  </si>
  <si>
    <t>03313964</t>
  </si>
  <si>
    <t>43355278379</t>
  </si>
  <si>
    <t>CENTAR ZA PRUŽANJE USLUGA U ZAJEDNICI VRBINA SISAK</t>
  </si>
  <si>
    <t>03071332</t>
  </si>
  <si>
    <t>81369633612</t>
  </si>
  <si>
    <t>CENTAR ZA PRUŽANJE USLUGA U ZAJEDNICI KUĆA SRETNIH CIGLICA</t>
  </si>
  <si>
    <t>03118606</t>
  </si>
  <si>
    <t>97141575055</t>
  </si>
  <si>
    <t>Centar za pružanje usluga u zajednici Maestral</t>
  </si>
  <si>
    <t>03367819</t>
  </si>
  <si>
    <t>57830965536</t>
  </si>
  <si>
    <t>CENTAR ZA PRUŽANJE USLUGA U ZAJEDNICI SV. ANA VINKOVCI</t>
  </si>
  <si>
    <t>03289745</t>
  </si>
  <si>
    <t>04517778727</t>
  </si>
  <si>
    <t>CENTAR ZA PRUŽANJE USLUGA U ZAJEDNICI ZAGREB</t>
  </si>
  <si>
    <t>03016692</t>
  </si>
  <si>
    <t>71367732581</t>
  </si>
  <si>
    <t>CENTAR ZA PRUŽANJE USLUGA U ZAJEDNICI ZAGORJE</t>
  </si>
  <si>
    <t>03126013</t>
  </si>
  <si>
    <t>03530904023</t>
  </si>
  <si>
    <t>CENTAR ZA PRUŽANJE USLUGA U ZAJEDNICI IVANEC</t>
  </si>
  <si>
    <t>03130576</t>
  </si>
  <si>
    <t>18126711159</t>
  </si>
  <si>
    <t>CENTAR ZA PRUŽANJE USLUGA U ZAJEDNICI BANIJA- KARLOVAC</t>
  </si>
  <si>
    <t>03040216</t>
  </si>
  <si>
    <t>31173278276</t>
  </si>
  <si>
    <t>ODGOJNI DOM MALI LOŠINJ</t>
  </si>
  <si>
    <t>03014428</t>
  </si>
  <si>
    <t>61997429886</t>
  </si>
  <si>
    <t>CENTAR ZA PRUŽANJE USLUGA U ZAJEDNICI OSIJEK</t>
  </si>
  <si>
    <t>03203832</t>
  </si>
  <si>
    <t>61688478244</t>
  </si>
  <si>
    <t>CENTAR ZA PRUŽANJE USLUGA U ZAJEDNICI PULA-POLA</t>
  </si>
  <si>
    <t>03321282</t>
  </si>
  <si>
    <t>94000861535</t>
  </si>
  <si>
    <t>CENTAR ZA PRUŽANJE USLUGA U ZAJEDNICI RIJEKA</t>
  </si>
  <si>
    <t>03133745</t>
  </si>
  <si>
    <t>55330565464</t>
  </si>
  <si>
    <t>CENTAR ZA PRUŽANJE USLUGA U ZAJEDNICI SPLIT</t>
  </si>
  <si>
    <t>03153037</t>
  </si>
  <si>
    <t>67719867859</t>
  </si>
  <si>
    <t>CENTAR ZA PRUŽANJE USLUGA U ZAJEDNICI ZADAR</t>
  </si>
  <si>
    <t>03207536</t>
  </si>
  <si>
    <t>88189190821</t>
  </si>
  <si>
    <t>CENTAR ZA PRUŽANJE USLUGA U ZAJEDNICI ZAGREB-DUGAVE</t>
  </si>
  <si>
    <t>03099598</t>
  </si>
  <si>
    <t>26028963136</t>
  </si>
  <si>
    <t>CENTAR RUDOLF STEINER DARUVAR</t>
  </si>
  <si>
    <t>03334392</t>
  </si>
  <si>
    <t>84459154077</t>
  </si>
  <si>
    <t>Centar za rehabilitaciju Sveti Filip i Jakov</t>
  </si>
  <si>
    <t>03187381</t>
  </si>
  <si>
    <t>87620790803</t>
  </si>
  <si>
    <t>CENTAR ZA PRUŽANJE USLUGA U ZAJEDNICI OZALJ</t>
  </si>
  <si>
    <t>03321266</t>
  </si>
  <si>
    <t>90729071839</t>
  </si>
  <si>
    <t>CENTAR ZA REHABILITACIJU SLAVA RAŠKAJ RIJEKA</t>
  </si>
  <si>
    <t>03417778</t>
  </si>
  <si>
    <t>53418402939</t>
  </si>
  <si>
    <t>CENTAR ZA REHABILITACIJU RIJEKA</t>
  </si>
  <si>
    <t>03120104</t>
  </si>
  <si>
    <t>22392556339</t>
  </si>
  <si>
    <t>CENTAR ZA ODGOJ I OBRAZOVANJE SLAVA RAŠKAJ SPLIT</t>
  </si>
  <si>
    <t>03133737</t>
  </si>
  <si>
    <t>00475993244</t>
  </si>
  <si>
    <t>CENTAR ZA ODGOJ I OBRAZOVANJE JURAJ BONAČI</t>
  </si>
  <si>
    <t>03348431</t>
  </si>
  <si>
    <t>82103973646</t>
  </si>
  <si>
    <t>CENTAR ZA  REHABILITACIJU STANČIĆ</t>
  </si>
  <si>
    <t>03019683</t>
  </si>
  <si>
    <t>34291257605</t>
  </si>
  <si>
    <t>CENTAR ZA ODGOJ I OBRAZOVANJE ŠUBIĆEVAC</t>
  </si>
  <si>
    <t>03549496</t>
  </si>
  <si>
    <t>97096220014</t>
  </si>
  <si>
    <t>CENTAR ZA REHABILITACIJU PULA</t>
  </si>
  <si>
    <t>03102947</t>
  </si>
  <si>
    <t>33776947373</t>
  </si>
  <si>
    <t>CENTAR ZA ODGOJ I OBRAZOVANJE LUG</t>
  </si>
  <si>
    <t>03256251</t>
  </si>
  <si>
    <t>32686631843</t>
  </si>
  <si>
    <t>CENTAR ZA REHABILITACIJU ZAGREB</t>
  </si>
  <si>
    <t>03217191</t>
  </si>
  <si>
    <t>31982620821</t>
  </si>
  <si>
    <t>CENTAR ZA ODGOJ I OBRAZOVANJE DUBRAVA</t>
  </si>
  <si>
    <t>03205835</t>
  </si>
  <si>
    <t>16745501648</t>
  </si>
  <si>
    <t>CENTAR ZA ODGOJ I OBRAZOVANJE SLAVA RAŠKAJ ZAGREB</t>
  </si>
  <si>
    <t>03205819</t>
  </si>
  <si>
    <t>16898882733</t>
  </si>
  <si>
    <t>CENTAR ZA ODGOJ I OBRAZOVANJE VINKO BEK</t>
  </si>
  <si>
    <t>03216284</t>
  </si>
  <si>
    <t>28129388615</t>
  </si>
  <si>
    <t>CENTAR ZA ODGOJ I OBRAZOVANJE VELIKA GORICA</t>
  </si>
  <si>
    <t>03205827</t>
  </si>
  <si>
    <t>34634200382</t>
  </si>
  <si>
    <t>CENTAR ZA ODGOJ I OBRAZOVANJE TUŠKANAC</t>
  </si>
  <si>
    <t>03126862</t>
  </si>
  <si>
    <t>03599152506</t>
  </si>
  <si>
    <t>CENTAR ZA ODGOJ I OBRAZOVANJE ZAJEZDA</t>
  </si>
  <si>
    <t>03316998</t>
  </si>
  <si>
    <t>62693385109</t>
  </si>
  <si>
    <t>DOM ZA  ODRASLE OSOBE BJELOVAR</t>
  </si>
  <si>
    <t>03081192</t>
  </si>
  <si>
    <t>99467043079</t>
  </si>
  <si>
    <t>DOM ZA ODRASLE OSOBE BLATO</t>
  </si>
  <si>
    <t>03006441</t>
  </si>
  <si>
    <t>40551161324</t>
  </si>
  <si>
    <t>DOM ZA  ODRASLE OSOBE JALŽABET</t>
  </si>
  <si>
    <t>03126889</t>
  </si>
  <si>
    <t>45761692556</t>
  </si>
  <si>
    <t>DOM ZA ODRASLE OSOBE LOBOR-GRAD</t>
  </si>
  <si>
    <t>03346366</t>
  </si>
  <si>
    <t>66458920794</t>
  </si>
  <si>
    <t>DOM ZA ODRASLE OSOBE LJESKOVICA</t>
  </si>
  <si>
    <t>03089304</t>
  </si>
  <si>
    <t>06458028548</t>
  </si>
  <si>
    <t>DOM ZA PSIHIČKI BOLESNE ODRASLE OSOBE MOTOVUN</t>
  </si>
  <si>
    <t>03075184</t>
  </si>
  <si>
    <t>52406673119</t>
  </si>
  <si>
    <t>DOM ZA ODRASLE OSOBE NEDEŠĆINA</t>
  </si>
  <si>
    <t>03301451</t>
  </si>
  <si>
    <t>12399538329</t>
  </si>
  <si>
    <t>DOM ZA ODRASLE OSOBE NUŠTAR</t>
  </si>
  <si>
    <t>03110150</t>
  </si>
  <si>
    <t>67610036162</t>
  </si>
  <si>
    <t>DOM ZA ODRASLE OSOBE OREHOVICA</t>
  </si>
  <si>
    <t>03014452</t>
  </si>
  <si>
    <t>81122081473</t>
  </si>
  <si>
    <t>CENTAR ZA PRUŽANJE USLUGA U ZAJEDNICI OSIJEK - JA KAO I TI</t>
  </si>
  <si>
    <t>03105407</t>
  </si>
  <si>
    <t>75988025471</t>
  </si>
  <si>
    <t>DOM ZA ODRASLE OSOBE BOROVA</t>
  </si>
  <si>
    <t>03039200</t>
  </si>
  <si>
    <t>50259535567</t>
  </si>
  <si>
    <t>DOM ZA ODRASLE OSOBE TROGIR</t>
  </si>
  <si>
    <t>03132226</t>
  </si>
  <si>
    <t>65698739290</t>
  </si>
  <si>
    <t>DOM ZA ODRASLE OSOBE SVETI FRANE ZADAR</t>
  </si>
  <si>
    <t>01354256</t>
  </si>
  <si>
    <t>70271854148</t>
  </si>
  <si>
    <t>DOM ZA  ODRASLE OSOBE ZAGREB</t>
  </si>
  <si>
    <t>03205991</t>
  </si>
  <si>
    <t>18683136487</t>
  </si>
  <si>
    <t>MINISTARSTVO FINANCIJA</t>
  </si>
  <si>
    <t>025 - MINISTARSTVO FINANCIJA</t>
  </si>
  <si>
    <t>CARINSKA UPRAVA, SREDIŠNJI URED</t>
  </si>
  <si>
    <t>POREZNA UPRAVA</t>
  </si>
  <si>
    <t>03123537</t>
  </si>
  <si>
    <t>69488952897</t>
  </si>
  <si>
    <t>OPĆINSKO DRŽAVNO ODVJETNIŠTVO U KARLOVCU</t>
  </si>
  <si>
    <t>03206041</t>
  </si>
  <si>
    <t>95308842799</t>
  </si>
  <si>
    <t>OPĆINSKI PREKRŠAJNI SUD U ZAGREBU</t>
  </si>
  <si>
    <t>03133800</t>
  </si>
  <si>
    <t>38198969688</t>
  </si>
  <si>
    <t>OPĆINSKI PREKRŠAJNI SUD U SPLITU</t>
  </si>
  <si>
    <t>03232719</t>
  </si>
  <si>
    <t>13613360068</t>
  </si>
  <si>
    <t>VISOKI UPRAVNI SUD REPUBLIKE HRVATSKE</t>
  </si>
  <si>
    <t>03308685</t>
  </si>
  <si>
    <t>86821435474</t>
  </si>
  <si>
    <t>ŽUPANIJSKO DRŽAVNO ODVJETNIŠTVO U BJELOVARU</t>
  </si>
  <si>
    <t>01149695</t>
  </si>
  <si>
    <t>19601823684</t>
  </si>
  <si>
    <t>KAZNIONICA U GLINI</t>
  </si>
  <si>
    <t>03206092</t>
  </si>
  <si>
    <t>37388188772</t>
  </si>
  <si>
    <t>TRGOVAČKI SUD U ZAGREBU</t>
  </si>
  <si>
    <t>03308677</t>
  </si>
  <si>
    <t>26346076385</t>
  </si>
  <si>
    <t>ŽUPANIJSKI SUD U BJELOVARU</t>
  </si>
  <si>
    <t>01228226</t>
  </si>
  <si>
    <t>88717538459</t>
  </si>
  <si>
    <t>ŽUPANIJSKI SUD U SLAVONSKOM BRODU</t>
  </si>
  <si>
    <t>03019799</t>
  </si>
  <si>
    <t>88341107822</t>
  </si>
  <si>
    <t>ŽUPANIJSKI SUD U ŠIBENIKU</t>
  </si>
  <si>
    <t>01210696</t>
  </si>
  <si>
    <t>92599990351</t>
  </si>
  <si>
    <t>ŽUPANIJSKI SUD U VUKOVARU</t>
  </si>
  <si>
    <t>01253433</t>
  </si>
  <si>
    <t>54882480048</t>
  </si>
  <si>
    <t>AGENCIJA ZA ZAŠTITU TRŽIŠNOG NATJECANJA</t>
  </si>
  <si>
    <t>03123499</t>
  </si>
  <si>
    <t>05541256968</t>
  </si>
  <si>
    <t>OPĆINSKI SUD U KARLOVCU</t>
  </si>
  <si>
    <t>03118665</t>
  </si>
  <si>
    <t>61980608934</t>
  </si>
  <si>
    <t>OPĆINSKI SUD U SPLITU</t>
  </si>
  <si>
    <t>01286030</t>
  </si>
  <si>
    <t>01259571</t>
  </si>
  <si>
    <t>01259563</t>
  </si>
  <si>
    <t>078 - MINISTARSTVO ZAŠTITE OKOLIŠA I ZELENE TRANZICIJE</t>
  </si>
  <si>
    <t>03206017</t>
  </si>
  <si>
    <t>74660437164</t>
  </si>
  <si>
    <t>DRŽAVNI HIDROMETEOROLOŠKI ZAVOD</t>
  </si>
  <si>
    <t>01140370</t>
  </si>
  <si>
    <t>60945415147</t>
  </si>
  <si>
    <t>CENTAR ZA REHABILITACIJU SAMARITANAC SPLIT</t>
  </si>
  <si>
    <t>01151703</t>
  </si>
  <si>
    <t>62252145399</t>
  </si>
  <si>
    <t>CENTAR ZA REHABILITACIJU JOSIPOVAC</t>
  </si>
  <si>
    <t>01284797</t>
  </si>
  <si>
    <t>51139896464</t>
  </si>
  <si>
    <t>CENTAR ZA REHABILITACIJU FRA ANTE SEKELEZ</t>
  </si>
  <si>
    <t>01284789</t>
  </si>
  <si>
    <t>20663023892</t>
  </si>
  <si>
    <t>CENTAR ZA REHABILITACIJU MIR</t>
  </si>
  <si>
    <t>03205207</t>
  </si>
  <si>
    <t>61989185242</t>
  </si>
  <si>
    <t>HRVATSKA AKADEMIJA ZNANOSTI I UMJETNOSTI</t>
  </si>
  <si>
    <t>03205363</t>
  </si>
  <si>
    <t>01147820</t>
  </si>
  <si>
    <t>03211622</t>
  </si>
  <si>
    <t>01312278</t>
  </si>
  <si>
    <t>81618487055</t>
  </si>
  <si>
    <t>ŽUPANIJSKO DRŽAVNO ODVJETNIŠTVO U VUKOVARU</t>
  </si>
  <si>
    <t>01294164</t>
  </si>
  <si>
    <t>69331375926</t>
  </si>
  <si>
    <t>AGENCIJA ZA PRAVNI PROMET I POSREDOVANJE NEKRETNINAMA</t>
  </si>
  <si>
    <t>03957772</t>
  </si>
  <si>
    <t>63763133364</t>
  </si>
  <si>
    <t>JAVNA USTANOVA NACIONALNI PARK  KORNATI</t>
  </si>
  <si>
    <t>01334239</t>
  </si>
  <si>
    <t>98988824554</t>
  </si>
  <si>
    <t>J. U.  PARK PRIRODE KOPAČKI RIT</t>
  </si>
  <si>
    <t>03286436</t>
  </si>
  <si>
    <t>79193158584</t>
  </si>
  <si>
    <t>JAVNA USTANOVA NACIONALNI PARK BRIJUNI</t>
  </si>
  <si>
    <t>03324974</t>
  </si>
  <si>
    <t>41720834491</t>
  </si>
  <si>
    <t>Javna ustanova "Nacionalni park Mljet"</t>
  </si>
  <si>
    <t>03033619</t>
  </si>
  <si>
    <t>09269345925</t>
  </si>
  <si>
    <t>JAVNA USTANOVA NACIONALNI PARK RISNJAK</t>
  </si>
  <si>
    <t>03439780</t>
  </si>
  <si>
    <t>39112943608</t>
  </si>
  <si>
    <t>Park prirode TELAŠĆICA, javna ustanova</t>
  </si>
  <si>
    <t>03142027</t>
  </si>
  <si>
    <t>24913665146</t>
  </si>
  <si>
    <t>NACIONALNI PARK PAKLENICA</t>
  </si>
  <si>
    <t>03310850</t>
  </si>
  <si>
    <t>91109303119</t>
  </si>
  <si>
    <t>Javna ustanova Nacionalni park Plitvička jezera</t>
  </si>
  <si>
    <t>01300997</t>
  </si>
  <si>
    <t>13092477849</t>
  </si>
  <si>
    <t>JAVNA USTANOVA  PARK PRIRODE LONJSKO POLJE</t>
  </si>
  <si>
    <t>03418103</t>
  </si>
  <si>
    <t>67969498372</t>
  </si>
  <si>
    <t>J. U.  N. P.  KRKA</t>
  </si>
  <si>
    <t>01426672</t>
  </si>
  <si>
    <t>78027759648</t>
  </si>
  <si>
    <t>GALERIJA KLOVIĆEVI DVORI ZAGREB</t>
  </si>
  <si>
    <t>01404113</t>
  </si>
  <si>
    <t>51456675076</t>
  </si>
  <si>
    <t>URED ZA UDRUGE</t>
  </si>
  <si>
    <t>01354248</t>
  </si>
  <si>
    <t>47145266223</t>
  </si>
  <si>
    <t>DOM ZA ODRASLE OSOBE BIDRUŽICA</t>
  </si>
  <si>
    <t>01364464</t>
  </si>
  <si>
    <t>26462059731</t>
  </si>
  <si>
    <t>CENTAR ZA PRUŽANJE USLUGA U ZAJEDNICI ZEMUNIK</t>
  </si>
  <si>
    <t>01250795</t>
  </si>
  <si>
    <t>08647229584</t>
  </si>
  <si>
    <t>HRVATSKI RESTAURATORSKI ZAVOD</t>
  </si>
  <si>
    <t>01425684</t>
  </si>
  <si>
    <t>78141312758</t>
  </si>
  <si>
    <t>Javna ustanova Zbirka umjetnina Ante i Wiltrude Topić Mimara-Muzej Mimara</t>
  </si>
  <si>
    <t>01411942</t>
  </si>
  <si>
    <t>01398270</t>
  </si>
  <si>
    <t>01413236</t>
  </si>
  <si>
    <t>01315366</t>
  </si>
  <si>
    <t>01406043</t>
  </si>
  <si>
    <t>01321358</t>
  </si>
  <si>
    <t>01404881</t>
  </si>
  <si>
    <t>01387332</t>
  </si>
  <si>
    <t>03219518</t>
  </si>
  <si>
    <t>01580485</t>
  </si>
  <si>
    <t>03205177</t>
  </si>
  <si>
    <t>02100673</t>
  </si>
  <si>
    <t>01274597</t>
  </si>
  <si>
    <t>01388142</t>
  </si>
  <si>
    <t>03368491</t>
  </si>
  <si>
    <t>01408232</t>
  </si>
  <si>
    <t>63685777958</t>
  </si>
  <si>
    <t>J. U. PARK PRIRODE BIOKOVO</t>
  </si>
  <si>
    <t>03226344</t>
  </si>
  <si>
    <t>01465643</t>
  </si>
  <si>
    <t>36149548625</t>
  </si>
  <si>
    <t>01476793</t>
  </si>
  <si>
    <t>39670464653</t>
  </si>
  <si>
    <t>TRGOVAČKI SUD U ZADRU</t>
  </si>
  <si>
    <t>01476351</t>
  </si>
  <si>
    <t>18580057518</t>
  </si>
  <si>
    <t>ŽUPANIJSKI SUD U VELIKOJ GORICI</t>
  </si>
  <si>
    <t>01490141</t>
  </si>
  <si>
    <t>12144806706</t>
  </si>
  <si>
    <t>ŽUPANIJSKO DRŽAVNO ODVJETNIŠTVO U SLAVONSKOM BRODU</t>
  </si>
  <si>
    <t>01463080</t>
  </si>
  <si>
    <t>59832224817</t>
  </si>
  <si>
    <t>JAVNA USTANOVA  PARK PRIRODE MEDVEDNICA</t>
  </si>
  <si>
    <t>02848317</t>
  </si>
  <si>
    <t>27939942401</t>
  </si>
  <si>
    <t>DOM ZA ODRASLE OSOBE TURNIĆ</t>
  </si>
  <si>
    <t>01475444</t>
  </si>
  <si>
    <t>34694889661</t>
  </si>
  <si>
    <t>DRŽAVNI ARHIV U GOSPIĆU</t>
  </si>
  <si>
    <t>01494449</t>
  </si>
  <si>
    <t>12091168733</t>
  </si>
  <si>
    <t>HRVATSKA KNJIŽNICA ZA SLIJEPE</t>
  </si>
  <si>
    <t>03201678</t>
  </si>
  <si>
    <t>37280079200</t>
  </si>
  <si>
    <t>J. U. SPOMEN PODRUČJE JASENOVAC</t>
  </si>
  <si>
    <t>096 - MINISTARSTVO ZDRAVSTVA</t>
  </si>
  <si>
    <t>04440153</t>
  </si>
  <si>
    <t>51786203438</t>
  </si>
  <si>
    <t>IMUNOLOŠKI ZAVOD</t>
  </si>
  <si>
    <t>01597965</t>
  </si>
  <si>
    <t>32807825145</t>
  </si>
  <si>
    <t>DRŽAVNO ODVJETNIŠTVO URED ZA SUZBIJANJE KORUPCIJE I ORGANIZIRANOG KRIMINALITETA</t>
  </si>
  <si>
    <t>01599585</t>
  </si>
  <si>
    <t>71297971198</t>
  </si>
  <si>
    <t xml:space="preserve">DOM ZA ODRASLE OSOBE VILA MARIA </t>
  </si>
  <si>
    <t>03283020</t>
  </si>
  <si>
    <t>01594478</t>
  </si>
  <si>
    <t>71103687780</t>
  </si>
  <si>
    <t>URED ZA PROTOKOL</t>
  </si>
  <si>
    <t>01604686</t>
  </si>
  <si>
    <t>34718613532</t>
  </si>
  <si>
    <t>DIREKCIJA ZA KORIŠTENJE SLUŽBENIH ZRAKOPLOVA</t>
  </si>
  <si>
    <t>01654098</t>
  </si>
  <si>
    <t>58889799307</t>
  </si>
  <si>
    <t>URED  VLADE RH ZA UNUTARNJU REVIZIJU</t>
  </si>
  <si>
    <t>01676504</t>
  </si>
  <si>
    <t>76193608922</t>
  </si>
  <si>
    <t>URED PREDSJEDNIKA VLADE RH</t>
  </si>
  <si>
    <t>01693646</t>
  </si>
  <si>
    <t>96292040276</t>
  </si>
  <si>
    <t>ŽUPANIJSKO DRŽAVNO ODVJETNIŠTVO U VELIKOJ GORICI</t>
  </si>
  <si>
    <t>01695525</t>
  </si>
  <si>
    <t>01778129</t>
  </si>
  <si>
    <t>01730118</t>
  </si>
  <si>
    <t>35036123402</t>
  </si>
  <si>
    <t>STRUČNA SLUŽBA SAVJETA ZA NACIONALNE MANJINE</t>
  </si>
  <si>
    <t>01748068</t>
  </si>
  <si>
    <t>71628985886</t>
  </si>
  <si>
    <t>PRAVOBRANITELJ ZA DJECU</t>
  </si>
  <si>
    <t>01815342</t>
  </si>
  <si>
    <t>66558259304</t>
  </si>
  <si>
    <t>URED ZA RAVNOPRAVNOST SPOLOVA</t>
  </si>
  <si>
    <t>01768832</t>
  </si>
  <si>
    <t>18164416576</t>
  </si>
  <si>
    <t>PRAVOBRANITELJ/ICA ZA RAVNOPRAVNOST SPOLOVA</t>
  </si>
  <si>
    <t>01740024</t>
  </si>
  <si>
    <t>22515399253</t>
  </si>
  <si>
    <t>CENTAR ZA IZOBRAZBU</t>
  </si>
  <si>
    <t>01777831</t>
  </si>
  <si>
    <t>95857869241</t>
  </si>
  <si>
    <t>DRŽAVNA KOMISIJA ZA KONTROLU POSTUPAKA JAVNE NABAVE</t>
  </si>
  <si>
    <t>01787578</t>
  </si>
  <si>
    <t>01469819</t>
  </si>
  <si>
    <t>93161265507</t>
  </si>
  <si>
    <t>SREDIŠNJI REGISTAR OSIGURANIKA</t>
  </si>
  <si>
    <t>01837907</t>
  </si>
  <si>
    <t>28454963989</t>
  </si>
  <si>
    <t>AGENCIJA ZA ZAŠTITU OSOBNIH PODATAKA</t>
  </si>
  <si>
    <t>03205479</t>
  </si>
  <si>
    <t>10852199405</t>
  </si>
  <si>
    <t>HRVATSKO NARODNO KAZALIŠTE U ZAGREBU</t>
  </si>
  <si>
    <t>032 - SREDIŠNJI DRŽAVNI URED ZA HRVATE IZVAN REPUBLIKE HRVATSKE</t>
  </si>
  <si>
    <t>03277348</t>
  </si>
  <si>
    <t>28639480902</t>
  </si>
  <si>
    <t>HRVATSKA MATICA ISELJENIKA</t>
  </si>
  <si>
    <t>01508342</t>
  </si>
  <si>
    <t>64113345521</t>
  </si>
  <si>
    <t>Javna ustanova Park prirode Učka</t>
  </si>
  <si>
    <t>01439863</t>
  </si>
  <si>
    <t>65211368646</t>
  </si>
  <si>
    <t>Javna ustanova PARK PRIRODE VELEBIT</t>
  </si>
  <si>
    <t>03214770</t>
  </si>
  <si>
    <t>65119154523</t>
  </si>
  <si>
    <t>KLINIČKA BOLNICA SVETI DUH</t>
  </si>
  <si>
    <t>03270963</t>
  </si>
  <si>
    <t>75297532041</t>
  </si>
  <si>
    <t>HRVATSKI ZAVOD ZA JAVNO ZDRAVSTVO</t>
  </si>
  <si>
    <t>03281973</t>
  </si>
  <si>
    <t>61248075289</t>
  </si>
  <si>
    <t>HRVATSKI ZAVOD ZA TRANSFUZIJSKU MEDICINU</t>
  </si>
  <si>
    <t>03368041</t>
  </si>
  <si>
    <t>40237608715</t>
  </si>
  <si>
    <t>KLINIČKI BOLNIČKI CENTAR RIJEKA</t>
  </si>
  <si>
    <t>03279057</t>
  </si>
  <si>
    <t>25883882856</t>
  </si>
  <si>
    <t>KLINIČKA BOLNICA MERKUR</t>
  </si>
  <si>
    <t>03208036</t>
  </si>
  <si>
    <t>84924656517</t>
  </si>
  <si>
    <t>KLINIČKI BOLNIČKI CENTAR SESTRE MILOSRDNICE</t>
  </si>
  <si>
    <t>03018822</t>
  </si>
  <si>
    <t>89819375646</t>
  </si>
  <si>
    <t>KLINIČKI BOLNIČKI CENTAR OSIJEK</t>
  </si>
  <si>
    <t>00242870</t>
  </si>
  <si>
    <t>51401063283</t>
  </si>
  <si>
    <t>KLINIČKI BOLNIČKI CENTAR SPLIT</t>
  </si>
  <si>
    <t>03090302</t>
  </si>
  <si>
    <t>09777091543</t>
  </si>
  <si>
    <t>KLINIKA ZA ORTOPEDIJU LOVRAN</t>
  </si>
  <si>
    <t>03270793</t>
  </si>
  <si>
    <t>47767714195</t>
  </si>
  <si>
    <t>KLINIKA ZA INFEKTIVNE BOLESTI DR. FRAN MIHALJEVIĆ</t>
  </si>
  <si>
    <t>01486993</t>
  </si>
  <si>
    <t>24661445515</t>
  </si>
  <si>
    <t>JAVNA USTANOVA  NACIONALNI PARK  SJEVERNI VELEBIT</t>
  </si>
  <si>
    <t>01503847</t>
  </si>
  <si>
    <t>09100391705</t>
  </si>
  <si>
    <t>JAVNA USTANOVA PARK PRIRODE PAPUK</t>
  </si>
  <si>
    <t>01504495</t>
  </si>
  <si>
    <t>62106126299</t>
  </si>
  <si>
    <t xml:space="preserve"> Javna ustanova Park prirode Vransko jezero</t>
  </si>
  <si>
    <t>01481517</t>
  </si>
  <si>
    <t>11528798664</t>
  </si>
  <si>
    <t>Javna ustanova  "Park prirode Žumberak - Samoborsko gorje"</t>
  </si>
  <si>
    <t>01831976</t>
  </si>
  <si>
    <t>61844359091</t>
  </si>
  <si>
    <t>CENTAR ZA PRUŽANJE USLUGA U ZAJEDNICI METKOVIĆ</t>
  </si>
  <si>
    <t>01738925</t>
  </si>
  <si>
    <t>54117433109</t>
  </si>
  <si>
    <t>CENTAR ZA REHABILITACIJU MALA TEREZIJA</t>
  </si>
  <si>
    <t>03799913</t>
  </si>
  <si>
    <t>32206148371</t>
  </si>
  <si>
    <t>KLINIČKA BOLNICA DUBRAVA</t>
  </si>
  <si>
    <t>00734985</t>
  </si>
  <si>
    <t>75672221336</t>
  </si>
  <si>
    <t>OPĆA BOLNICA GOSPIĆ</t>
  </si>
  <si>
    <t>00814415</t>
  </si>
  <si>
    <t>88206161418</t>
  </si>
  <si>
    <t>OPĆA BOLNICA I BOLNICA BRANITELJA DOMOVINSKG RATA OGULIN</t>
  </si>
  <si>
    <t>00728730</t>
  </si>
  <si>
    <t>95156346215</t>
  </si>
  <si>
    <t>OPĆA BOLNICA KARLOVAC</t>
  </si>
  <si>
    <t>00659916</t>
  </si>
  <si>
    <t>44899993850</t>
  </si>
  <si>
    <t>OPĆA BOLNICA DR. TOMISLAV BARDEK KOPRIVNICA</t>
  </si>
  <si>
    <t>00687561</t>
  </si>
  <si>
    <t>01066571771</t>
  </si>
  <si>
    <t>OPĆA BOLNICA DR. IVO PEDIŠIĆ SISAK</t>
  </si>
  <si>
    <t>00976741</t>
  </si>
  <si>
    <t>75970517069</t>
  </si>
  <si>
    <t>OPĆA BOLNICA DUBROVNIK</t>
  </si>
  <si>
    <t>03376982</t>
  </si>
  <si>
    <t>59638828302</t>
  </si>
  <si>
    <t>OPĆA BOLNICA VARAŽDIN</t>
  </si>
  <si>
    <t>00623849</t>
  </si>
  <si>
    <t>91554844265</t>
  </si>
  <si>
    <t>OPĆA BOLNICA DR. JOSIP BENČEVIĆ, SLAVONSKI BROD</t>
  </si>
  <si>
    <t>04762037</t>
  </si>
  <si>
    <t>71630358814</t>
  </si>
  <si>
    <t>OPĆA BOLNICA NOVA GRADIŠKA</t>
  </si>
  <si>
    <t>00695238</t>
  </si>
  <si>
    <t>83506206752</t>
  </si>
  <si>
    <t>ŽUPANIJSKA BOLNICA ČAKOVEC</t>
  </si>
  <si>
    <t>00541109</t>
  </si>
  <si>
    <t>40589450667</t>
  </si>
  <si>
    <t>OPĆA ŽUPANIJSKA BOLNICA POŽEGA</t>
  </si>
  <si>
    <t>04833163</t>
  </si>
  <si>
    <t>18103492590</t>
  </si>
  <si>
    <t>OPĆA ŽUPANIJSKA BOLNICA PAKRAC I BOLNICA HRVATSKIH VETERANA</t>
  </si>
  <si>
    <t>00648191</t>
  </si>
  <si>
    <t>82844035780</t>
  </si>
  <si>
    <t>OPĆA BOLNICA VIROVITICA</t>
  </si>
  <si>
    <t>03021866</t>
  </si>
  <si>
    <t>57200304958</t>
  </si>
  <si>
    <t>CENTAR ZA PROFESIONALNU REHABILITACIJU OSIJEK</t>
  </si>
  <si>
    <t>00627291</t>
  </si>
  <si>
    <t>93759115921</t>
  </si>
  <si>
    <t>OPĆA ŽUPANIJSKA BOLNICA NAŠICE</t>
  </si>
  <si>
    <t>00647039</t>
  </si>
  <si>
    <t>34506547848</t>
  </si>
  <si>
    <t>Opća bolnica "Dr Anđelko Višić" Bjelovar</t>
  </si>
  <si>
    <t>00712990</t>
  </si>
  <si>
    <t>11854878552</t>
  </si>
  <si>
    <t>OPĆA BOLNICA ZADAR</t>
  </si>
  <si>
    <t>00724955</t>
  </si>
  <si>
    <t>10731502631</t>
  </si>
  <si>
    <t>OPĆA ŽUPANIJSKA BOLNICA VINKOVCI</t>
  </si>
  <si>
    <t>00714178</t>
  </si>
  <si>
    <t>16089706543</t>
  </si>
  <si>
    <t xml:space="preserve">Opća bolnica Pula - Ospedale Generale di Pola </t>
  </si>
  <si>
    <t>00859621</t>
  </si>
  <si>
    <t>34938158599</t>
  </si>
  <si>
    <t>OPĆA BOLNICA ZABOK I BOLNICA HRVATSKIH VETERANA</t>
  </si>
  <si>
    <t>00759031</t>
  </si>
  <si>
    <t>03861060066</t>
  </si>
  <si>
    <t>OPĆA BOLNICA ŠIBENSKO-KNINSKE ŽUPANIJE</t>
  </si>
  <si>
    <t>00772208</t>
  </si>
  <si>
    <t>54896856295</t>
  </si>
  <si>
    <t>Nacionalna memorijalna bolnica "Dr. Juraj Njavro" Vukovar</t>
  </si>
  <si>
    <t>03270777</t>
  </si>
  <si>
    <t>46377257342</t>
  </si>
  <si>
    <t>KLINIČKI BOLNIČKI CENTAR ZAGREB</t>
  </si>
  <si>
    <t>01963813</t>
  </si>
  <si>
    <t>01970828</t>
  </si>
  <si>
    <t>01954253</t>
  </si>
  <si>
    <t>01986490</t>
  </si>
  <si>
    <t>01922548</t>
  </si>
  <si>
    <t>01957406</t>
  </si>
  <si>
    <t>76844168802</t>
  </si>
  <si>
    <t>HRVATSKI ZAVOD ZA NORME</t>
  </si>
  <si>
    <t>01956868</t>
  </si>
  <si>
    <t>98834727195</t>
  </si>
  <si>
    <t>HRVATSKA AKREDITACIJSKA AGENCIJA</t>
  </si>
  <si>
    <t>03274314</t>
  </si>
  <si>
    <t>10561585601</t>
  </si>
  <si>
    <t>DOM ZDRAVLJA MINISTARSTVA UNUTARNJIH POSLOVA REPUBLIKE HRVATSKE</t>
  </si>
  <si>
    <t>01909592</t>
  </si>
  <si>
    <t>57527861125</t>
  </si>
  <si>
    <t>HRVATSKI MEMORIJALNO-DOKUMENTACIJSKI CENTAR DOMOVINSKOGA RATA</t>
  </si>
  <si>
    <t>02071061</t>
  </si>
  <si>
    <t>85570198172</t>
  </si>
  <si>
    <t>ARHEOLOŠKI MUZEJ NARONA</t>
  </si>
  <si>
    <t>01783815</t>
  </si>
  <si>
    <t>61689362030</t>
  </si>
  <si>
    <t>HRVATSKI ŠPORTSKI MUZEJ</t>
  </si>
  <si>
    <t>01943430</t>
  </si>
  <si>
    <t>02116073</t>
  </si>
  <si>
    <t>02103133</t>
  </si>
  <si>
    <t>02097958</t>
  </si>
  <si>
    <t>27735395987</t>
  </si>
  <si>
    <t>AGENCIJA ZA OBALNI LINIJSKI POMORSKI PROMET</t>
  </si>
  <si>
    <t>02161753</t>
  </si>
  <si>
    <t>02106698</t>
  </si>
  <si>
    <t>74294482659</t>
  </si>
  <si>
    <t>MUZEJ ANTIČKOG STAKLA U ZADRU</t>
  </si>
  <si>
    <t>02197278</t>
  </si>
  <si>
    <t>79269920246</t>
  </si>
  <si>
    <t>DRŽAVNO IZBORNO POVJERENSTVO REPUBLIKE HRVATSKE</t>
  </si>
  <si>
    <t>02175843</t>
  </si>
  <si>
    <t>15186719674</t>
  </si>
  <si>
    <t>Javna ustanova  "Park prirode Lastovsko otočje"</t>
  </si>
  <si>
    <t>02279215</t>
  </si>
  <si>
    <t>01252163117</t>
  </si>
  <si>
    <t>OPĆINSKI GRAĐANSKI SUD U ZAGREBU</t>
  </si>
  <si>
    <t>02279223</t>
  </si>
  <si>
    <t>64719361972</t>
  </si>
  <si>
    <t>OPĆINSKI KAZNENI SUD U ZAGREBU</t>
  </si>
  <si>
    <t>02282208</t>
  </si>
  <si>
    <t>02323427</t>
  </si>
  <si>
    <t>87892589782</t>
  </si>
  <si>
    <t>MINISTARSTVO TURIZMA I SPORTA</t>
  </si>
  <si>
    <t>061 - MINISTARSTVO REGIONALNOGA RAZVOJA I FONDOVA EUROPSKE UNIJE</t>
  </si>
  <si>
    <t>02288028</t>
  </si>
  <si>
    <t>11548277852</t>
  </si>
  <si>
    <t>SREDIŠNJA AGENCIJA ZA FINANCIRANJE I UGOVARANJE PROGRAMA I PROJEKATA EUROPSKE UNIJE</t>
  </si>
  <si>
    <t>02263696</t>
  </si>
  <si>
    <t>03115808250</t>
  </si>
  <si>
    <t>DOM ZA STARIJE   OSOBE "MAJKA MARIJA PETKOVIĆ"</t>
  </si>
  <si>
    <t>02298007</t>
  </si>
  <si>
    <t>02397161</t>
  </si>
  <si>
    <t>39572892750</t>
  </si>
  <si>
    <t>PRAVOBRANITELJ ZA OSOBE S INVALIDITETOM</t>
  </si>
  <si>
    <t>02334712</t>
  </si>
  <si>
    <t>05275803945</t>
  </si>
  <si>
    <t>DRžAVNI ARHIV U VUKOVARU</t>
  </si>
  <si>
    <t>02326086</t>
  </si>
  <si>
    <t>13768042762</t>
  </si>
  <si>
    <t>DRŽAVNI ARHIV ZA MEĐIMURJE</t>
  </si>
  <si>
    <t>02400774</t>
  </si>
  <si>
    <t>94432282335</t>
  </si>
  <si>
    <t>AGENCIJA ZA REVIZIJU SUSTAVA PROVEDBE PROGRAMA EUROPSKE UNIJE</t>
  </si>
  <si>
    <t>02382512</t>
  </si>
  <si>
    <t>02393255</t>
  </si>
  <si>
    <t>02410737</t>
  </si>
  <si>
    <t>70948165237</t>
  </si>
  <si>
    <t>OPĆA I VETERANSKA BOLNICA HRVATSKI PONOS KNIN</t>
  </si>
  <si>
    <t>02298651</t>
  </si>
  <si>
    <t>47076735780</t>
  </si>
  <si>
    <t>HRVATSKI MUZEJ TURIZMA</t>
  </si>
  <si>
    <t>02435411</t>
  </si>
  <si>
    <t>97880836355</t>
  </si>
  <si>
    <t>DRŽAVNI ARHIV U ŠIBENIKU</t>
  </si>
  <si>
    <t>02494841</t>
  </si>
  <si>
    <t>37777848565</t>
  </si>
  <si>
    <t>DRŽAVNI ARHIV U VIROVITICI</t>
  </si>
  <si>
    <t>02456257</t>
  </si>
  <si>
    <t>04323472109</t>
  </si>
  <si>
    <t>AGENCIJA ZA OSIGURANJE RADNIČKIH TRAŽBINA</t>
  </si>
  <si>
    <t>02528614</t>
  </si>
  <si>
    <t>35506269186</t>
  </si>
  <si>
    <t>HRVATSKA AGENCIJA ZA POLJOPRIVREDU I HRANU</t>
  </si>
  <si>
    <t>02536145</t>
  </si>
  <si>
    <t>45218167072</t>
  </si>
  <si>
    <t>HRVATSKI ZAVOD ZA HITNU MEDICINU</t>
  </si>
  <si>
    <t>02275341</t>
  </si>
  <si>
    <t>27103918402</t>
  </si>
  <si>
    <t>HRVATSKI AUDIOVIZUALNI CENTAR</t>
  </si>
  <si>
    <t>02479184</t>
  </si>
  <si>
    <t>42850342757</t>
  </si>
  <si>
    <t>MEĐUNARODNI CENTAR ZA PODVODNU ARHEOLOGIJU</t>
  </si>
  <si>
    <t>02559633</t>
  </si>
  <si>
    <t>99256282044</t>
  </si>
  <si>
    <t>AGENCIJA ZA SIGURNOST ŽELJEZNIČKOG PROMETA</t>
  </si>
  <si>
    <t>01865862</t>
  </si>
  <si>
    <t>87950783661</t>
  </si>
  <si>
    <t>HRVATSKA REGULATORNA AGENCIJA ZA MREŽNE DJELATNOSTI</t>
  </si>
  <si>
    <t>02593262</t>
  </si>
  <si>
    <t>99122235709</t>
  </si>
  <si>
    <t>AGENCIJA ZA PLAĆANJA U POLJOPRIVREDI, RIBARSTVU I RURALNOM RAZVOJU</t>
  </si>
  <si>
    <t>02601168</t>
  </si>
  <si>
    <t>45836640931</t>
  </si>
  <si>
    <t>PRAVOSUDNA AKADEMIJA</t>
  </si>
  <si>
    <t>02506327</t>
  </si>
  <si>
    <t>07830685349</t>
  </si>
  <si>
    <t>CENTAR ZA REHABILITACIJU KOMAREVO</t>
  </si>
  <si>
    <t>02611660</t>
  </si>
  <si>
    <t>90648505547</t>
  </si>
  <si>
    <t>URED PREDSJEDNICE REPUBLIKE HRVATSKE PO PRESTANKU OBNAŠANJA DUŽNOSTI</t>
  </si>
  <si>
    <t>01917790</t>
  </si>
  <si>
    <t>66528573284</t>
  </si>
  <si>
    <t>DOM ZA STARIJE OSOBE OKLAJ</t>
  </si>
  <si>
    <t>02650029</t>
  </si>
  <si>
    <t>00767875</t>
  </si>
  <si>
    <t>25609559342</t>
  </si>
  <si>
    <t>HRVATSKA AGENCIJA ZA MALO GOSPODARSTVO, INOVACIJE I INVESTICIJE</t>
  </si>
  <si>
    <t>01606492</t>
  </si>
  <si>
    <t>32997192616</t>
  </si>
  <si>
    <t>FOND ZA OBNOVU I RAZVOJ GRADA VUKOVARA</t>
  </si>
  <si>
    <t>02720736</t>
  </si>
  <si>
    <t>01681646554</t>
  </si>
  <si>
    <t>DRŽAVNA ŠKOLA ZA JAVNU UPRAVU</t>
  </si>
  <si>
    <t>03342719</t>
  </si>
  <si>
    <t>63220735836</t>
  </si>
  <si>
    <t>ODGOJNI ZAVOD U POŽEGI</t>
  </si>
  <si>
    <t>02808285</t>
  </si>
  <si>
    <t>04755372979</t>
  </si>
  <si>
    <t>OPĆINSKI RADNI SUD U ZAGREBU</t>
  </si>
  <si>
    <t>02829541</t>
  </si>
  <si>
    <t>95131524528</t>
  </si>
  <si>
    <t>MINISTARSTVO HRVATSKIH BRANITELJA</t>
  </si>
  <si>
    <t>02831309</t>
  </si>
  <si>
    <t>19370100881</t>
  </si>
  <si>
    <t>MINISTARSTVO GOSPODARSTVA</t>
  </si>
  <si>
    <t>02831317</t>
  </si>
  <si>
    <t>95093210687</t>
  </si>
  <si>
    <t>MINISTARSTVO PROSTORNOGA UREĐENJA, GRADITELJSTVA I DRŽAVNE IMOVINE</t>
  </si>
  <si>
    <t>02830949</t>
  </si>
  <si>
    <t>53969486500</t>
  </si>
  <si>
    <t>MINISTARSTVO RADA, MIROVINSKOGA SUSTAVA, OBITELJI I SOCIJALNE POLITIKE</t>
  </si>
  <si>
    <t>02830396</t>
  </si>
  <si>
    <t>88362248492</t>
  </si>
  <si>
    <t>MINISTARSTVO ZDRAVSTVA</t>
  </si>
  <si>
    <t>02830442</t>
  </si>
  <si>
    <t>69608914212</t>
  </si>
  <si>
    <t>MINISTARSTVO REGIONALNOGA RAZVOJA I FONDOVA EUROPSKE UNIJE</t>
  </si>
  <si>
    <t>MINISTARSTVO GOSPODARSTVA  - RAVNATELJSTVO ZA ROBNE ZALIHE</t>
  </si>
  <si>
    <t>02790416</t>
  </si>
  <si>
    <t>03091658132</t>
  </si>
  <si>
    <t>UPRAVNI SUD U OSIJEKU</t>
  </si>
  <si>
    <t>02790424</t>
  </si>
  <si>
    <t>46227608101</t>
  </si>
  <si>
    <t>UPRAVNI SUD U RIJECI</t>
  </si>
  <si>
    <t>02790467</t>
  </si>
  <si>
    <t>65338495447</t>
  </si>
  <si>
    <t>UPRAVNI SUD U ZAGREBU</t>
  </si>
  <si>
    <t>02790432</t>
  </si>
  <si>
    <t>45765887838</t>
  </si>
  <si>
    <t>UPRAVNI SUD U SPLITU</t>
  </si>
  <si>
    <t>02797712</t>
  </si>
  <si>
    <t>45840051274</t>
  </si>
  <si>
    <t>DRŽAVNO ODVJETNIČKO VIJEĆE</t>
  </si>
  <si>
    <t>02747987</t>
  </si>
  <si>
    <t>66951444283</t>
  </si>
  <si>
    <t>DRŽAVNO SUDBENO VIJEĆE</t>
  </si>
  <si>
    <t>02840731</t>
  </si>
  <si>
    <t>17683204722</t>
  </si>
  <si>
    <t>SREDIŠNJI DRŽAVNI URED ZA SREDIŠNJU JAVNU NABAVU</t>
  </si>
  <si>
    <t>02864851</t>
  </si>
  <si>
    <t>98898752468</t>
  </si>
  <si>
    <t>URED ZASTUPNIKA REPUBLIKE HRVATSKE PRED EUROPSKIM SUDOM ZA LJUDSKA PRAVA</t>
  </si>
  <si>
    <t>02872781</t>
  </si>
  <si>
    <t>83342260912</t>
  </si>
  <si>
    <t>URED ZA LJUDSKA PRAVA I PRAVA NACIONALNIH MANJINA</t>
  </si>
  <si>
    <t>02875004</t>
  </si>
  <si>
    <t>03416985458</t>
  </si>
  <si>
    <t>SREDIŠNJI DRŽAVNI URED ZA HRVATE IZVAN REPUBLIKE HRVATSKE</t>
  </si>
  <si>
    <t>02903989</t>
  </si>
  <si>
    <t>95770301332</t>
  </si>
  <si>
    <t>CENTAR ZA DIJAGNOSTIKU U ZAGREBU</t>
  </si>
  <si>
    <t>01850113</t>
  </si>
  <si>
    <t>60383416394</t>
  </si>
  <si>
    <t>POVJERENSTVO ZA ODLUČIVANJE O SUKOBU INTERESA</t>
  </si>
  <si>
    <t>02874989</t>
  </si>
  <si>
    <t>70641763756</t>
  </si>
  <si>
    <t>KLINIKA ZA DJEČJE BOLESTI ZAGREB</t>
  </si>
  <si>
    <t>04016408</t>
  </si>
  <si>
    <t>05703458858</t>
  </si>
  <si>
    <t>MUZEJ VUČEDOLSKE KULTURE</t>
  </si>
  <si>
    <t>04077199</t>
  </si>
  <si>
    <t>40956403978</t>
  </si>
  <si>
    <t>AGENCIJA ZA ISTRAŽIVANJE NESREĆA U ZRAČNOM, POMORSKOM I ŽELJEZNIČKOM PROMETU</t>
  </si>
  <si>
    <t>04131754</t>
  </si>
  <si>
    <t>49974392262</t>
  </si>
  <si>
    <t>URED KOMISIJE ZA ODNOSE S VJERSKIM ZAJEDNICAMA</t>
  </si>
  <si>
    <t>02725029</t>
  </si>
  <si>
    <t>59493690843</t>
  </si>
  <si>
    <t>DRŽAVNA ERGELA ĐAKOVO I LIPIK</t>
  </si>
  <si>
    <t>04126904</t>
  </si>
  <si>
    <t>68011638990</t>
  </si>
  <si>
    <t>POVJERENIK ZA INFORMIRANJE</t>
  </si>
  <si>
    <t>04166159</t>
  </si>
  <si>
    <t>20502470829</t>
  </si>
  <si>
    <t>ZAVOD ZA VJEŠTAČENJE, PROFESIONALNU REHABILITACIJU I ZAPOŠLJAVANJE OSOBA S INVALIDITETOM</t>
  </si>
  <si>
    <t>02752298</t>
  </si>
  <si>
    <t>041 - MINISTARSTVO HRVATSKIH BRANITELJA</t>
  </si>
  <si>
    <t>04140966</t>
  </si>
  <si>
    <t>18534327031</t>
  </si>
  <si>
    <t>JAVNA USTANOVA MEMORIJALNI CENTAR DOMOVINSKOG RATA VUKOVAR</t>
  </si>
  <si>
    <t>04250257</t>
  </si>
  <si>
    <t>15916354928</t>
  </si>
  <si>
    <t>CENTAR ZA POSEBNO SKRBNIŠTVO</t>
  </si>
  <si>
    <t>04335635</t>
  </si>
  <si>
    <t>08099901687</t>
  </si>
  <si>
    <t>DOM HRVATSKIH VETERANA</t>
  </si>
  <si>
    <t>04344677</t>
  </si>
  <si>
    <t>46543732715</t>
  </si>
  <si>
    <t>TRGOVAČKI SUD U PAZINU</t>
  </si>
  <si>
    <t>04341872</t>
  </si>
  <si>
    <t>87297014856</t>
  </si>
  <si>
    <t>OPĆINSKI SUD U NOVOM ZAGREBU</t>
  </si>
  <si>
    <t>04355784</t>
  </si>
  <si>
    <t>22739488071</t>
  </si>
  <si>
    <t>OPĆINSKO DRŽAVNO ODVJETNIŠTVO U NOVOM ZAGREBU</t>
  </si>
  <si>
    <t>04370503</t>
  </si>
  <si>
    <t>69410598395</t>
  </si>
  <si>
    <t>CENTAR ZA PROFESIONALNU REHABILITACIJU ZAGREB</t>
  </si>
  <si>
    <t>04453433</t>
  </si>
  <si>
    <t>99737296287</t>
  </si>
  <si>
    <t>CENTAR ZA PROFESIONALNU REHABILITACIJU RIJEKA</t>
  </si>
  <si>
    <t>02307014</t>
  </si>
  <si>
    <t>35237547014</t>
  </si>
  <si>
    <t>AGENCIJA ZA ELEKTRONIČKE MEDIJE</t>
  </si>
  <si>
    <t>02371219</t>
  </si>
  <si>
    <t>76108805525</t>
  </si>
  <si>
    <t>HRVATSKA AGENCIJA ZA CIVILNO ZRAKOPLOVSTVO</t>
  </si>
  <si>
    <t>01624482</t>
  </si>
  <si>
    <t>83764654530</t>
  </si>
  <si>
    <t>HRVATSKA ENERGETSKA REGULATORNA AGENCIJA</t>
  </si>
  <si>
    <t>02052644</t>
  </si>
  <si>
    <t>58499994900</t>
  </si>
  <si>
    <t>ODBOR ZA STANDARDE FINANCIJSKOG IZVJEŠTAVANJA</t>
  </si>
  <si>
    <t>04171667</t>
  </si>
  <si>
    <t>72156517632</t>
  </si>
  <si>
    <t>AGENCIJA ZA UGLJIKOVODIKE</t>
  </si>
  <si>
    <t>04451660</t>
  </si>
  <si>
    <t>60142045282</t>
  </si>
  <si>
    <t>CENTAR ZA PROFESIONALNU REHABILITACIJU SPLIT</t>
  </si>
  <si>
    <t>04748875</t>
  </si>
  <si>
    <t>04857283</t>
  </si>
  <si>
    <t>36551793962</t>
  </si>
  <si>
    <t>ARHEOLOŠKI MUZEJ OSIJEK</t>
  </si>
  <si>
    <t>04907361</t>
  </si>
  <si>
    <t>04982495</t>
  </si>
  <si>
    <t>28324816977</t>
  </si>
  <si>
    <t>KAZNIONICA U POŽEGI</t>
  </si>
  <si>
    <t>04982533</t>
  </si>
  <si>
    <t>74353238879</t>
  </si>
  <si>
    <t>ZATVOR U POŽEGI</t>
  </si>
  <si>
    <t>03107965</t>
  </si>
  <si>
    <t>09719135686</t>
  </si>
  <si>
    <t>OPĆINSKO DRŽAVNO ODVJETNIŠTVO U METKOVIĆU</t>
  </si>
  <si>
    <t>03374572</t>
  </si>
  <si>
    <t>44887120463</t>
  </si>
  <si>
    <t>OPĆINSKO DRŽAVNO ODVJETNIŠTVO U PAZINU</t>
  </si>
  <si>
    <t>03301826</t>
  </si>
  <si>
    <t>68615020157</t>
  </si>
  <si>
    <t>OPĆINSKO DRŽAVNO ODVJETNIŠTVO U VINKOVCIMA</t>
  </si>
  <si>
    <t>03127320</t>
  </si>
  <si>
    <t>74084245037</t>
  </si>
  <si>
    <t>OPĆINSKI SUD U CRIKVENICI</t>
  </si>
  <si>
    <t>03012069</t>
  </si>
  <si>
    <t>18244017371</t>
  </si>
  <si>
    <t>OPĆINSKI SUD U ĐAKOVU</t>
  </si>
  <si>
    <t>03319164</t>
  </si>
  <si>
    <t>69359602385</t>
  </si>
  <si>
    <t>OPĆINSKI SUD U KUTINI</t>
  </si>
  <si>
    <t>03309568</t>
  </si>
  <si>
    <t>10188505675</t>
  </si>
  <si>
    <t>OPĆINSKI SUD U MAKARSKOJ</t>
  </si>
  <si>
    <t>03107957</t>
  </si>
  <si>
    <t>46522572970</t>
  </si>
  <si>
    <t>OPĆINSKI SUD U METKOVIĆU</t>
  </si>
  <si>
    <t>03089541</t>
  </si>
  <si>
    <t>27672461276</t>
  </si>
  <si>
    <t>OPĆINSKI SUD U PAZINU</t>
  </si>
  <si>
    <t>03389014</t>
  </si>
  <si>
    <t>72931567836</t>
  </si>
  <si>
    <t>OPĆINSKI SUD U SESVETAMA</t>
  </si>
  <si>
    <t>03301818</t>
  </si>
  <si>
    <t>77561654785</t>
  </si>
  <si>
    <t>OPĆINSKI SUD U VINKOVCIMA</t>
  </si>
  <si>
    <t>01422936</t>
  </si>
  <si>
    <t>74081602357</t>
  </si>
  <si>
    <t>TRGOVAČKI SUD U DUBROVNIKU</t>
  </si>
  <si>
    <t>05068711</t>
  </si>
  <si>
    <t>33706439962</t>
  </si>
  <si>
    <t>DRŽAVNI INSPEKTORAT</t>
  </si>
  <si>
    <t>02271354</t>
  </si>
  <si>
    <t>05090890</t>
  </si>
  <si>
    <t>66513030326</t>
  </si>
  <si>
    <t>VISOKI KAZNENI SUD REPUBLIKE HRVATSKE</t>
  </si>
  <si>
    <t>05205689</t>
  </si>
  <si>
    <t>08474627795</t>
  </si>
  <si>
    <t>HRVATSKA VATROGASNA ZAJEDNICA</t>
  </si>
  <si>
    <t>05214068</t>
  </si>
  <si>
    <t>01534475</t>
  </si>
  <si>
    <t>80303023744</t>
  </si>
  <si>
    <t>JAVNA USTANOVA LUČKA UPRAVA SISAK</t>
  </si>
  <si>
    <t>01515845</t>
  </si>
  <si>
    <t>14562482156</t>
  </si>
  <si>
    <t>JAVNA USTANOVALUČKA UPRAVA SLAVONSKI BROD</t>
  </si>
  <si>
    <t>01284649</t>
  </si>
  <si>
    <t>03457471323</t>
  </si>
  <si>
    <t>LUČKA UPRAVA ZADAR</t>
  </si>
  <si>
    <t>01541455</t>
  </si>
  <si>
    <t>43504091006</t>
  </si>
  <si>
    <t>LUČKA UPRAVA VUKOVAR</t>
  </si>
  <si>
    <t>01283847</t>
  </si>
  <si>
    <t>98749709951</t>
  </si>
  <si>
    <t>LUČKA UPRAVA PLOČE</t>
  </si>
  <si>
    <t>01212109</t>
  </si>
  <si>
    <t>60521475400</t>
  </si>
  <si>
    <t>LUČKA UPRAVA RIJEKA</t>
  </si>
  <si>
    <t>01541838</t>
  </si>
  <si>
    <t>78159614650</t>
  </si>
  <si>
    <t>LUČKA UPRAVA OSIJEK</t>
  </si>
  <si>
    <t>01308106</t>
  </si>
  <si>
    <t>06992092556</t>
  </si>
  <si>
    <t>LUČKA UPRAVA SPLIT</t>
  </si>
  <si>
    <t>01961063</t>
  </si>
  <si>
    <t>98609040957</t>
  </si>
  <si>
    <t>LUČKA UPRAVA ŠIBENIK</t>
  </si>
  <si>
    <t>01317857</t>
  </si>
  <si>
    <t>51303627909</t>
  </si>
  <si>
    <t>LUČKA UPRAVA DUBROVNIK</t>
  </si>
  <si>
    <t>05290538</t>
  </si>
  <si>
    <t>05287260</t>
  </si>
  <si>
    <t>72910430276</t>
  </si>
  <si>
    <t xml:space="preserve">MINISTARSTVO PRAVOSUĐA, UPRAVE I DIGITALNE TRANSFORMACIJE </t>
  </si>
  <si>
    <t>05302099</t>
  </si>
  <si>
    <t>039 - HRVATSKA VATROGASNA ZAJEDNICA</t>
  </si>
  <si>
    <t>05379229</t>
  </si>
  <si>
    <t>68850110329</t>
  </si>
  <si>
    <t>DRŽAVNA VATROGASNA ŠKOLA</t>
  </si>
  <si>
    <t>01626841</t>
  </si>
  <si>
    <t>88776522763</t>
  </si>
  <si>
    <t>05343020</t>
  </si>
  <si>
    <t>01092203507</t>
  </si>
  <si>
    <t>CENTAR ZA PRUŽANJEUSLUGA U ZAJEDNICI MOCIRE</t>
  </si>
  <si>
    <t>05475139</t>
  </si>
  <si>
    <t>38617796847</t>
  </si>
  <si>
    <t>VETERANSKI CENTAR</t>
  </si>
  <si>
    <t>05513260</t>
  </si>
  <si>
    <t>24871013494</t>
  </si>
  <si>
    <t>POVJERENSTVO ZA FISKALNU POLITIKU</t>
  </si>
  <si>
    <t>05545471</t>
  </si>
  <si>
    <t>89381255328</t>
  </si>
  <si>
    <t>OPĆINSKO GRAĐANSKO DRŽAVNO ODVJETNIŠTVO U ZAGREBU</t>
  </si>
  <si>
    <t>05552729</t>
  </si>
  <si>
    <t>04716643151</t>
  </si>
  <si>
    <t>Institut za vode Josip Juraj Strossmayer</t>
  </si>
  <si>
    <t>05619696</t>
  </si>
  <si>
    <t>05695007</t>
  </si>
  <si>
    <t>52966791065</t>
  </si>
  <si>
    <t>Hrvatski zavod za socijalni rad</t>
  </si>
  <si>
    <t>05695902</t>
  </si>
  <si>
    <t>34989146384</t>
  </si>
  <si>
    <t>Obiteljski centar</t>
  </si>
  <si>
    <t>05769159</t>
  </si>
  <si>
    <t>56597320763</t>
  </si>
  <si>
    <t>030 - MINISTARSTVO OBRANE</t>
  </si>
  <si>
    <t>05790255</t>
  </si>
  <si>
    <t>36752094474</t>
  </si>
  <si>
    <t>SVEUČILIŠTE OBRANE I SIGURNOSTI Dr. FRANJO TUĐMAN</t>
  </si>
  <si>
    <t>05800315</t>
  </si>
  <si>
    <t>80113121575</t>
  </si>
  <si>
    <t>Centar za mirno rješavanje sporova</t>
  </si>
  <si>
    <t>05759064</t>
  </si>
  <si>
    <t>60893945273</t>
  </si>
  <si>
    <t>Centar za pružanje usluga u zajednici Međimurje</t>
  </si>
  <si>
    <t>02848325</t>
  </si>
  <si>
    <t>89506438216</t>
  </si>
  <si>
    <t>CENTAR ZA PRUŽANJE USLUGA U ZAJEDNICI DELNICE</t>
  </si>
  <si>
    <t>05862051</t>
  </si>
  <si>
    <t>86317641207</t>
  </si>
  <si>
    <t>Akademija socijalne skrbi</t>
  </si>
  <si>
    <t>05953081</t>
  </si>
  <si>
    <t>59951999361</t>
  </si>
  <si>
    <t>MINISTARSTVO ZAŠTITE OKOLIŠA I ZELENE TRANZICIJE</t>
  </si>
  <si>
    <t>05952026</t>
  </si>
  <si>
    <t>43609566625</t>
  </si>
  <si>
    <t>MINISTARSTVO DEMOGRAFIJE I USELJENIŠTVA</t>
  </si>
  <si>
    <t>05987113</t>
  </si>
  <si>
    <t>48755158135</t>
  </si>
  <si>
    <t>Državni arhiv u Požegi</t>
  </si>
  <si>
    <t>06055010</t>
  </si>
  <si>
    <t>10780599447</t>
  </si>
  <si>
    <t>BRANITELJSKI CENTAR</t>
  </si>
  <si>
    <t>05982782</t>
  </si>
  <si>
    <t>88152459702</t>
  </si>
  <si>
    <t>URED ZA ODNOSE S JAVNOŠĆU</t>
  </si>
  <si>
    <t>05930251</t>
  </si>
  <si>
    <t>77963050481</t>
  </si>
  <si>
    <t xml:space="preserve"> Centar za pružanje usluga u zajednici Dubrovnik</t>
  </si>
  <si>
    <t>K679128.003</t>
  </si>
  <si>
    <t>A679135</t>
  </si>
  <si>
    <t>A679133</t>
  </si>
  <si>
    <t>PROGRAM PREKOGRANIČNE SURADNJE UPRAVLJAČKO TIJELO IZ INOZEMSTVA - IZ EVIDENCIJSKIH PRIHODA</t>
  </si>
  <si>
    <t>A679132</t>
  </si>
  <si>
    <t>PROGRAM PREKOGRANIČNE SURADNJE - IZ EVIDENCIJSKIH PRIHODA</t>
  </si>
  <si>
    <t>09</t>
  </si>
  <si>
    <t>094</t>
  </si>
  <si>
    <t>A679134</t>
  </si>
  <si>
    <t>PROGRAMSKO FINANCIRANJE JAVNIH VISOKIH UČILIŠTA 2025. - 2029.</t>
  </si>
  <si>
    <t>A679136</t>
  </si>
  <si>
    <t>RAZVOJ SUSTAVA PROGRAMSKIH SPORAZUMA ZA FINANCIRANJE SVEUČILIŠTA I ZNANSTVENIH INSTITUTA USMJERENIH NA INOVACIJE, ISTRAŽIVANJE I RAZVOJ - NPOO (C3.2. R1-I1 )</t>
  </si>
  <si>
    <t>2444 SVEUČILIŠTE U RIJECI</t>
  </si>
  <si>
    <t>52209 HRVATSKA ZAKLADA ZA ZNANOST</t>
  </si>
  <si>
    <t>1757 SVEUČILIŠTE U ZAGREBU FAKULTET ELEKTROTEHNIKE I RAČUNARSTVA</t>
  </si>
  <si>
    <t>2186 SVEUČILIŠTE U RIJECI, EKONOMSKI FAKULTET</t>
  </si>
  <si>
    <t>63911-5043</t>
  </si>
  <si>
    <t>66151-31</t>
  </si>
  <si>
    <t>65264-43</t>
  </si>
  <si>
    <t>67111-11</t>
  </si>
  <si>
    <t>67111-581</t>
  </si>
  <si>
    <t>63911-5011</t>
  </si>
  <si>
    <t>63931-581</t>
  </si>
  <si>
    <t>63931-563</t>
  </si>
  <si>
    <t>63931-51000</t>
  </si>
  <si>
    <t>63231-51000</t>
  </si>
  <si>
    <t>84132-810</t>
  </si>
  <si>
    <t>2160 SVEUČILIŠTE U RIJECI - GRAĐEVINSKI FAKULTET</t>
  </si>
  <si>
    <t>Rijeka, 15.prosinca 2025.</t>
  </si>
  <si>
    <t>Nataša Ilić-Huserik</t>
  </si>
  <si>
    <t>051-265-912</t>
  </si>
  <si>
    <t>nilic@gradri.uniri.hr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</si>
</sst>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&quot;kn&quot;#,##0.00_);[Red]\(&quot;kn&quot;#,##0.00\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  <charset val="238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  <charset val="238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4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4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5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0" fillId="0" borderId="0" xfId="0"/>
    <xf numFmtId="0" fontId="0" fillId="0" borderId="0" xfId="0"/>
    <xf numFmtId="0" fontId="0" fillId="0" borderId="0" xfId="0"/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5" sqref="C5:G5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>
      <c r="A1" s="45"/>
      <c r="B1" s="182" t="s">
        <v>0</v>
      </c>
      <c r="C1" s="306" t="s">
        <v>3212</v>
      </c>
      <c r="D1" s="307"/>
      <c r="E1" s="307"/>
      <c r="F1" s="307"/>
      <c r="G1" s="308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1</v>
      </c>
      <c r="C2" s="309" t="s">
        <v>3213</v>
      </c>
      <c r="D2" s="310"/>
      <c r="E2" s="310"/>
      <c r="F2" s="310"/>
      <c r="G2" s="311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2</v>
      </c>
      <c r="C3" s="309" t="s">
        <v>3214</v>
      </c>
      <c r="D3" s="310"/>
      <c r="E3" s="310"/>
      <c r="F3" s="310"/>
      <c r="G3" s="311"/>
      <c r="H3" s="45"/>
      <c r="I3" s="45"/>
      <c r="J3" s="45"/>
      <c r="K3" s="45"/>
      <c r="L3" s="45"/>
      <c r="M3" s="47" t="s">
        <v>3</v>
      </c>
      <c r="N3" s="47" t="s">
        <v>4</v>
      </c>
      <c r="O3" s="47" t="s">
        <v>5</v>
      </c>
      <c r="P3" s="47" t="s">
        <v>6</v>
      </c>
      <c r="Q3" s="47" t="s">
        <v>7</v>
      </c>
      <c r="R3" s="47" t="s">
        <v>8</v>
      </c>
      <c r="S3" s="47" t="s">
        <v>9</v>
      </c>
      <c r="T3" s="47" t="s">
        <v>10</v>
      </c>
      <c r="U3" s="47" t="s">
        <v>11</v>
      </c>
      <c r="V3" s="47" t="s">
        <v>12</v>
      </c>
      <c r="W3" s="48" t="s">
        <v>13</v>
      </c>
      <c r="X3" s="45"/>
      <c r="Y3" s="45"/>
      <c r="Z3" s="45"/>
      <c r="AA3" s="45"/>
      <c r="AB3" s="45"/>
    </row>
    <row r="4" spans="1:28" ht="16.5" thickBot="1">
      <c r="A4" s="49"/>
      <c r="B4" s="183" t="s">
        <v>14</v>
      </c>
      <c r="C4" s="309" t="s">
        <v>3215</v>
      </c>
      <c r="D4" s="310"/>
      <c r="E4" s="310"/>
      <c r="F4" s="310"/>
      <c r="G4" s="311"/>
      <c r="H4" s="45"/>
      <c r="I4" s="45"/>
      <c r="J4" s="45"/>
      <c r="K4" s="45"/>
      <c r="L4" s="45"/>
      <c r="M4" s="44">
        <v>0</v>
      </c>
      <c r="N4" s="44" t="s">
        <v>15</v>
      </c>
      <c r="V4" s="44" t="s">
        <v>16</v>
      </c>
      <c r="W4" s="44" t="s">
        <v>16</v>
      </c>
      <c r="X4" s="45"/>
      <c r="Y4" s="45"/>
      <c r="Z4" s="45"/>
      <c r="AA4" s="45"/>
      <c r="AB4" s="45"/>
    </row>
    <row r="5" spans="1:28" ht="16.5" thickBot="1">
      <c r="A5" s="49"/>
      <c r="B5" s="183" t="s">
        <v>17</v>
      </c>
      <c r="C5" s="309" t="s">
        <v>3216</v>
      </c>
      <c r="D5" s="310"/>
      <c r="E5" s="310"/>
      <c r="F5" s="310"/>
      <c r="G5" s="311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18</v>
      </c>
      <c r="Q5" s="94"/>
      <c r="R5" s="95" t="s">
        <v>19</v>
      </c>
      <c r="S5" s="93" t="s">
        <v>20</v>
      </c>
      <c r="T5" s="91">
        <v>3271030</v>
      </c>
      <c r="U5" s="87" t="s">
        <v>21</v>
      </c>
      <c r="V5" s="88" t="s">
        <v>22</v>
      </c>
      <c r="W5" s="89" t="s">
        <v>23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24</v>
      </c>
      <c r="Q6" s="94" t="s">
        <v>25</v>
      </c>
      <c r="R6" s="95" t="s">
        <v>26</v>
      </c>
      <c r="S6" s="93" t="s">
        <v>20</v>
      </c>
      <c r="T6" s="91">
        <v>3276643</v>
      </c>
      <c r="U6" s="87" t="s">
        <v>27</v>
      </c>
      <c r="V6" s="88" t="s">
        <v>28</v>
      </c>
      <c r="W6" s="89" t="s">
        <v>29</v>
      </c>
      <c r="X6" s="45"/>
      <c r="Y6" s="45"/>
      <c r="Z6" s="45"/>
      <c r="AA6" s="45"/>
      <c r="AB6" s="45"/>
    </row>
    <row r="7" spans="1:28" s="184" customFormat="1" ht="28.5" customHeight="1">
      <c r="B7" s="314" t="s">
        <v>30</v>
      </c>
      <c r="C7" s="314"/>
      <c r="D7" s="314"/>
      <c r="E7" s="315"/>
      <c r="F7" s="315"/>
      <c r="G7" s="315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31</v>
      </c>
      <c r="Q7" s="94" t="s">
        <v>25</v>
      </c>
      <c r="R7" s="95" t="s">
        <v>32</v>
      </c>
      <c r="S7" s="93" t="s">
        <v>20</v>
      </c>
      <c r="T7" s="91">
        <v>3270149</v>
      </c>
      <c r="U7" s="87" t="s">
        <v>33</v>
      </c>
      <c r="V7" s="88" t="s">
        <v>28</v>
      </c>
      <c r="W7" s="89" t="s">
        <v>29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34</v>
      </c>
      <c r="Q8" s="94" t="s">
        <v>25</v>
      </c>
      <c r="R8" s="95" t="s">
        <v>35</v>
      </c>
      <c r="S8" s="93" t="s">
        <v>20</v>
      </c>
      <c r="T8" s="91">
        <v>3250270</v>
      </c>
      <c r="U8" s="87" t="s">
        <v>36</v>
      </c>
      <c r="V8" s="88" t="s">
        <v>28</v>
      </c>
      <c r="W8" s="89" t="s">
        <v>29</v>
      </c>
      <c r="X8" s="185"/>
      <c r="Y8" s="185"/>
      <c r="Z8" s="185"/>
      <c r="AA8" s="185"/>
      <c r="AB8" s="185"/>
    </row>
    <row r="9" spans="1:28" s="184" customFormat="1" ht="12" customHeight="1">
      <c r="B9" s="314" t="s">
        <v>37</v>
      </c>
      <c r="C9" s="314"/>
      <c r="D9" s="314"/>
      <c r="E9" s="315"/>
      <c r="F9" s="315"/>
      <c r="G9" s="315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38</v>
      </c>
      <c r="Q9" s="94" t="s">
        <v>25</v>
      </c>
      <c r="R9" s="95" t="s">
        <v>39</v>
      </c>
      <c r="S9" s="93" t="s">
        <v>20</v>
      </c>
      <c r="T9" s="91">
        <v>3207064</v>
      </c>
      <c r="U9" s="87" t="s">
        <v>40</v>
      </c>
      <c r="V9" s="88" t="s">
        <v>28</v>
      </c>
      <c r="W9" s="89" t="s">
        <v>29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41</v>
      </c>
      <c r="Q10" s="94" t="s">
        <v>25</v>
      </c>
      <c r="R10" s="95" t="s">
        <v>42</v>
      </c>
      <c r="S10" s="93" t="s">
        <v>20</v>
      </c>
      <c r="T10" s="91">
        <v>3260771</v>
      </c>
      <c r="U10" s="87" t="s">
        <v>43</v>
      </c>
      <c r="V10" s="88" t="s">
        <v>28</v>
      </c>
      <c r="W10" s="89" t="s">
        <v>29</v>
      </c>
      <c r="X10" s="185"/>
      <c r="Y10" s="185"/>
      <c r="Z10" s="185"/>
      <c r="AA10" s="185"/>
      <c r="AB10" s="185"/>
    </row>
    <row r="11" spans="1:28" s="184" customFormat="1" ht="17.25" customHeight="1">
      <c r="B11" s="314" t="s">
        <v>44</v>
      </c>
      <c r="C11" s="314"/>
      <c r="D11" s="314"/>
      <c r="E11" s="315"/>
      <c r="F11" s="315"/>
      <c r="G11" s="315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45</v>
      </c>
      <c r="Q11" s="94" t="s">
        <v>25</v>
      </c>
      <c r="R11" s="95" t="s">
        <v>46</v>
      </c>
      <c r="S11" s="93" t="s">
        <v>20</v>
      </c>
      <c r="T11" s="91">
        <v>3276546</v>
      </c>
      <c r="U11" s="87" t="s">
        <v>47</v>
      </c>
      <c r="V11" s="88" t="s">
        <v>28</v>
      </c>
      <c r="W11" s="89" t="s">
        <v>29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48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49</v>
      </c>
      <c r="Q12" s="94" t="s">
        <v>25</v>
      </c>
      <c r="R12" s="95" t="s">
        <v>50</v>
      </c>
      <c r="S12" s="93" t="s">
        <v>20</v>
      </c>
      <c r="T12" s="91">
        <v>3227120</v>
      </c>
      <c r="U12" s="87" t="s">
        <v>51</v>
      </c>
      <c r="V12" s="88" t="s">
        <v>28</v>
      </c>
      <c r="W12" s="89" t="s">
        <v>29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52</v>
      </c>
      <c r="D13" s="51" t="s">
        <v>53</v>
      </c>
      <c r="E13" s="51" t="s">
        <v>54</v>
      </c>
      <c r="F13" s="51" t="s">
        <v>55</v>
      </c>
      <c r="G13" s="51" t="s">
        <v>56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57</v>
      </c>
      <c r="Q13" s="94" t="s">
        <v>25</v>
      </c>
      <c r="R13" s="95" t="s">
        <v>58</v>
      </c>
      <c r="S13" s="93" t="s">
        <v>20</v>
      </c>
      <c r="T13" s="91">
        <v>3207102</v>
      </c>
      <c r="U13" s="87" t="s">
        <v>59</v>
      </c>
      <c r="V13" s="88" t="s">
        <v>28</v>
      </c>
      <c r="W13" s="89" t="s">
        <v>29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60</v>
      </c>
      <c r="C14" s="229">
        <v>4341646</v>
      </c>
      <c r="D14" s="229">
        <v>4600643</v>
      </c>
      <c r="E14" s="56">
        <f>'A.1 PRIHODI I RASHODI EK'!F11</f>
        <v>5405143</v>
      </c>
      <c r="F14" s="56">
        <f>'A.1 PRIHODI I RASHODI EK'!G11</f>
        <v>4682355</v>
      </c>
      <c r="G14" s="56">
        <f>'A.1 PRIHODI I RASHODI EK'!H11</f>
        <v>4648862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61</v>
      </c>
      <c r="Q14" s="94" t="s">
        <v>25</v>
      </c>
      <c r="R14" s="95" t="s">
        <v>62</v>
      </c>
      <c r="S14" s="93" t="s">
        <v>20</v>
      </c>
      <c r="T14" s="91">
        <v>3204987</v>
      </c>
      <c r="U14" s="87" t="s">
        <v>63</v>
      </c>
      <c r="V14" s="88" t="s">
        <v>28</v>
      </c>
      <c r="W14" s="89" t="s">
        <v>29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64</v>
      </c>
      <c r="C15" s="229"/>
      <c r="D15" s="229">
        <v>500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65</v>
      </c>
      <c r="Q15" s="94" t="s">
        <v>25</v>
      </c>
      <c r="R15" s="95" t="s">
        <v>66</v>
      </c>
      <c r="S15" s="93" t="s">
        <v>20</v>
      </c>
      <c r="T15" s="91">
        <v>3204952</v>
      </c>
      <c r="U15" s="87" t="s">
        <v>67</v>
      </c>
      <c r="V15" s="88" t="s">
        <v>28</v>
      </c>
      <c r="W15" s="89" t="s">
        <v>29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68</v>
      </c>
      <c r="C16" s="53">
        <f>SUM(C14:C15)</f>
        <v>4341646</v>
      </c>
      <c r="D16" s="53">
        <f>SUM(D14:D15)</f>
        <v>4601143</v>
      </c>
      <c r="E16" s="53">
        <f>SUM(E14:E15)</f>
        <v>5405143</v>
      </c>
      <c r="F16" s="53">
        <f>+F14+F15</f>
        <v>4682355</v>
      </c>
      <c r="G16" s="53">
        <f>+G14+G15</f>
        <v>4648862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69</v>
      </c>
      <c r="Q16" s="94" t="s">
        <v>25</v>
      </c>
      <c r="R16" s="95" t="s">
        <v>70</v>
      </c>
      <c r="S16" s="93" t="s">
        <v>20</v>
      </c>
      <c r="T16" s="91">
        <v>3204995</v>
      </c>
      <c r="U16" s="87" t="s">
        <v>71</v>
      </c>
      <c r="V16" s="88" t="s">
        <v>28</v>
      </c>
      <c r="W16" s="89" t="s">
        <v>29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72</v>
      </c>
      <c r="C17" s="226">
        <v>4045386</v>
      </c>
      <c r="D17" s="226">
        <v>4443025</v>
      </c>
      <c r="E17" s="61">
        <f>'A.1 PRIHODI I RASHODI EK'!F27</f>
        <v>5002051</v>
      </c>
      <c r="F17" s="61">
        <f>'A.1 PRIHODI I RASHODI EK'!G27</f>
        <v>4817430</v>
      </c>
      <c r="G17" s="61">
        <f>'A.1 PRIHODI I RASHODI EK'!H27</f>
        <v>4687547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73</v>
      </c>
      <c r="Q17" s="94" t="s">
        <v>25</v>
      </c>
      <c r="R17" s="95" t="s">
        <v>74</v>
      </c>
      <c r="S17" s="93" t="s">
        <v>20</v>
      </c>
      <c r="T17" s="91">
        <v>3270211</v>
      </c>
      <c r="U17" s="87" t="s">
        <v>75</v>
      </c>
      <c r="V17" s="88" t="s">
        <v>28</v>
      </c>
      <c r="W17" s="89" t="s">
        <v>29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76</v>
      </c>
      <c r="C18" s="226">
        <v>138075</v>
      </c>
      <c r="D18" s="226">
        <v>211962</v>
      </c>
      <c r="E18" s="61">
        <f>'A.1 PRIHODI I RASHODI EK'!F35</f>
        <v>258966</v>
      </c>
      <c r="F18" s="61">
        <f>'A.1 PRIHODI I RASHODI EK'!G35</f>
        <v>125353</v>
      </c>
      <c r="G18" s="61">
        <f>'A.1 PRIHODI I RASHODI EK'!H35</f>
        <v>106729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77</v>
      </c>
      <c r="Q18" s="94" t="s">
        <v>25</v>
      </c>
      <c r="R18" s="95" t="s">
        <v>78</v>
      </c>
      <c r="S18" s="93" t="s">
        <v>20</v>
      </c>
      <c r="T18" s="91">
        <v>3281485</v>
      </c>
      <c r="U18" s="87" t="s">
        <v>79</v>
      </c>
      <c r="V18" s="88" t="s">
        <v>28</v>
      </c>
      <c r="W18" s="89" t="s">
        <v>29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80</v>
      </c>
      <c r="C19" s="60">
        <f>SUM(C17:C18)</f>
        <v>4183461</v>
      </c>
      <c r="D19" s="60">
        <f>SUM(D17:D18)</f>
        <v>4654987</v>
      </c>
      <c r="E19" s="60">
        <f>SUM(E17:E18)</f>
        <v>5261017</v>
      </c>
      <c r="F19" s="60">
        <f>+F17+F18</f>
        <v>4942783</v>
      </c>
      <c r="G19" s="60">
        <f>+G17+G18</f>
        <v>4794276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81</v>
      </c>
      <c r="Q19" s="94" t="s">
        <v>25</v>
      </c>
      <c r="R19" s="95" t="s">
        <v>82</v>
      </c>
      <c r="S19" s="93" t="s">
        <v>20</v>
      </c>
      <c r="T19" s="91">
        <v>3270262</v>
      </c>
      <c r="U19" s="87" t="s">
        <v>83</v>
      </c>
      <c r="V19" s="88" t="s">
        <v>28</v>
      </c>
      <c r="W19" s="89" t="s">
        <v>29</v>
      </c>
      <c r="X19" s="45"/>
      <c r="Y19" s="45"/>
      <c r="Z19" s="45"/>
      <c r="AA19" s="45"/>
      <c r="AB19" s="45"/>
    </row>
    <row r="20" spans="1:28" ht="15.75">
      <c r="A20" s="52"/>
      <c r="B20" s="52" t="s">
        <v>84</v>
      </c>
      <c r="C20" s="53">
        <f>+C16-C19</f>
        <v>158185</v>
      </c>
      <c r="D20" s="53">
        <f>+D16-D19</f>
        <v>-53844</v>
      </c>
      <c r="E20" s="53">
        <f>+E16-E19</f>
        <v>144126</v>
      </c>
      <c r="F20" s="53">
        <f>+F16-F19</f>
        <v>-260428</v>
      </c>
      <c r="G20" s="53">
        <f>+G16-G19</f>
        <v>-145414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85</v>
      </c>
      <c r="Q20" s="94" t="s">
        <v>25</v>
      </c>
      <c r="R20" s="95" t="s">
        <v>86</v>
      </c>
      <c r="S20" s="93" t="s">
        <v>20</v>
      </c>
      <c r="T20" s="91">
        <v>3225909</v>
      </c>
      <c r="U20" s="87" t="s">
        <v>87</v>
      </c>
      <c r="V20" s="88" t="s">
        <v>28</v>
      </c>
      <c r="W20" s="89" t="s">
        <v>29</v>
      </c>
      <c r="X20" s="45"/>
      <c r="Y20" s="45"/>
      <c r="Z20" s="45"/>
      <c r="AA20" s="45"/>
      <c r="AB20" s="45"/>
    </row>
    <row r="21" spans="1:28" ht="11.25" customHeight="1">
      <c r="B21" s="312"/>
      <c r="C21" s="312"/>
      <c r="D21" s="312"/>
      <c r="E21" s="313"/>
      <c r="F21" s="313"/>
      <c r="G21" s="313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88</v>
      </c>
      <c r="Q21" s="94" t="s">
        <v>25</v>
      </c>
      <c r="R21" s="95" t="s">
        <v>78</v>
      </c>
      <c r="S21" s="93" t="s">
        <v>20</v>
      </c>
      <c r="T21" s="91">
        <v>3283097</v>
      </c>
      <c r="U21" s="87" t="s">
        <v>89</v>
      </c>
      <c r="V21" s="88" t="s">
        <v>28</v>
      </c>
      <c r="W21" s="89" t="s">
        <v>29</v>
      </c>
      <c r="X21" s="45"/>
      <c r="Y21" s="45"/>
      <c r="Z21" s="45"/>
      <c r="AA21" s="45"/>
      <c r="AB21" s="45"/>
    </row>
    <row r="22" spans="1:28" s="184" customFormat="1" ht="18">
      <c r="B22" s="314" t="s">
        <v>90</v>
      </c>
      <c r="C22" s="314"/>
      <c r="D22" s="314"/>
      <c r="E22" s="315"/>
      <c r="F22" s="315"/>
      <c r="G22" s="315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91</v>
      </c>
      <c r="Q22" s="94" t="s">
        <v>25</v>
      </c>
      <c r="R22" s="95" t="s">
        <v>92</v>
      </c>
      <c r="S22" s="93" t="s">
        <v>20</v>
      </c>
      <c r="T22" s="91">
        <v>3272079</v>
      </c>
      <c r="U22" s="87" t="s">
        <v>93</v>
      </c>
      <c r="V22" s="88" t="s">
        <v>28</v>
      </c>
      <c r="W22" s="89" t="s">
        <v>29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48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94</v>
      </c>
      <c r="Q23" s="94" t="s">
        <v>25</v>
      </c>
      <c r="R23" s="95" t="s">
        <v>95</v>
      </c>
      <c r="S23" s="93" t="s">
        <v>20</v>
      </c>
      <c r="T23" s="91">
        <v>1422545</v>
      </c>
      <c r="U23" s="87" t="s">
        <v>96</v>
      </c>
      <c r="V23" s="88" t="s">
        <v>28</v>
      </c>
      <c r="W23" s="89" t="s">
        <v>29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52</v>
      </c>
      <c r="D24" s="51" t="s">
        <v>53</v>
      </c>
      <c r="E24" s="51" t="s">
        <v>54</v>
      </c>
      <c r="F24" s="51" t="s">
        <v>55</v>
      </c>
      <c r="G24" s="51" t="s">
        <v>56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97</v>
      </c>
      <c r="Q24" s="94" t="s">
        <v>25</v>
      </c>
      <c r="R24" s="95" t="s">
        <v>98</v>
      </c>
      <c r="S24" s="93" t="s">
        <v>20</v>
      </c>
      <c r="T24" s="91">
        <v>3254852</v>
      </c>
      <c r="U24" s="87" t="s">
        <v>99</v>
      </c>
      <c r="V24" s="88" t="s">
        <v>28</v>
      </c>
      <c r="W24" s="89" t="s">
        <v>29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100</v>
      </c>
      <c r="C25" s="229"/>
      <c r="D25" s="229"/>
      <c r="E25" s="56">
        <f>'B.1 RAČUN FINANC EK'!F10</f>
        <v>93816</v>
      </c>
      <c r="F25" s="56">
        <f>'B.1 RAČUN FINANC EK'!G10</f>
        <v>93816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101</v>
      </c>
      <c r="Q25" s="94" t="s">
        <v>25</v>
      </c>
      <c r="R25" s="95" t="s">
        <v>102</v>
      </c>
      <c r="S25" s="93" t="s">
        <v>20</v>
      </c>
      <c r="T25" s="91">
        <v>3219780</v>
      </c>
      <c r="U25" s="87" t="s">
        <v>103</v>
      </c>
      <c r="V25" s="88" t="s">
        <v>28</v>
      </c>
      <c r="W25" s="89" t="s">
        <v>29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104</v>
      </c>
      <c r="C26" s="229"/>
      <c r="D26" s="229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105</v>
      </c>
      <c r="Q26" s="94" t="s">
        <v>25</v>
      </c>
      <c r="R26" s="95" t="s">
        <v>106</v>
      </c>
      <c r="S26" s="93" t="s">
        <v>20</v>
      </c>
      <c r="T26" s="91">
        <v>3205029</v>
      </c>
      <c r="U26" s="87" t="s">
        <v>107</v>
      </c>
      <c r="V26" s="88" t="s">
        <v>28</v>
      </c>
      <c r="W26" s="89" t="s">
        <v>29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108</v>
      </c>
      <c r="C27" s="60">
        <f>+C25-C26</f>
        <v>0</v>
      </c>
      <c r="D27" s="60">
        <f>+D25-D26</f>
        <v>0</v>
      </c>
      <c r="E27" s="60">
        <f>+E25-E26</f>
        <v>93816</v>
      </c>
      <c r="F27" s="60">
        <f>+F25-F26</f>
        <v>93816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109</v>
      </c>
      <c r="Q27" s="94" t="s">
        <v>25</v>
      </c>
      <c r="R27" s="95" t="s">
        <v>110</v>
      </c>
      <c r="S27" s="93" t="s">
        <v>20</v>
      </c>
      <c r="T27" s="91">
        <v>3207919</v>
      </c>
      <c r="U27" s="87" t="s">
        <v>111</v>
      </c>
      <c r="V27" s="88" t="s">
        <v>28</v>
      </c>
      <c r="W27" s="89" t="s">
        <v>29</v>
      </c>
      <c r="X27" s="45"/>
      <c r="Y27" s="45"/>
      <c r="Z27" s="45"/>
      <c r="AA27" s="45"/>
      <c r="AB27" s="45"/>
    </row>
    <row r="28" spans="1:28" ht="30">
      <c r="A28" s="62" t="s">
        <v>112</v>
      </c>
      <c r="B28" s="111" t="s">
        <v>113</v>
      </c>
      <c r="C28" s="226">
        <v>850753</v>
      </c>
      <c r="D28" s="226">
        <v>784354</v>
      </c>
      <c r="E28" s="61">
        <f>+'Unos prijenosa'!D5</f>
        <v>663698</v>
      </c>
      <c r="F28" s="61">
        <f>+'Unos prijenosa'!D13</f>
        <v>901640</v>
      </c>
      <c r="G28" s="61">
        <f>+'Unos prijenosa'!D21</f>
        <v>735028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114</v>
      </c>
      <c r="Q28" s="94" t="s">
        <v>25</v>
      </c>
      <c r="R28" s="95" t="s">
        <v>115</v>
      </c>
      <c r="S28" s="93" t="s">
        <v>20</v>
      </c>
      <c r="T28" s="91">
        <v>3205002</v>
      </c>
      <c r="U28" s="87" t="s">
        <v>116</v>
      </c>
      <c r="V28" s="88" t="s">
        <v>28</v>
      </c>
      <c r="W28" s="89" t="s">
        <v>29</v>
      </c>
      <c r="X28" s="45"/>
      <c r="Y28" s="45"/>
      <c r="Z28" s="45"/>
      <c r="AA28" s="45"/>
      <c r="AB28" s="45"/>
    </row>
    <row r="29" spans="1:28" ht="30">
      <c r="A29" s="62" t="s">
        <v>117</v>
      </c>
      <c r="B29" s="111" t="s">
        <v>118</v>
      </c>
      <c r="C29" s="227">
        <v>-1008938</v>
      </c>
      <c r="D29" s="227">
        <v>-730510</v>
      </c>
      <c r="E29" s="64">
        <f>+'Unos prijenosa'!D7</f>
        <v>-901640</v>
      </c>
      <c r="F29" s="64">
        <f>+'Unos prijenosa'!D15</f>
        <v>-735028</v>
      </c>
      <c r="G29" s="65">
        <f>+'Unos prijenosa'!D23</f>
        <v>-589614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119</v>
      </c>
      <c r="Q29" s="94" t="s">
        <v>25</v>
      </c>
      <c r="R29" s="95" t="s">
        <v>120</v>
      </c>
      <c r="S29" s="93" t="s">
        <v>20</v>
      </c>
      <c r="T29" s="91">
        <v>3274080</v>
      </c>
      <c r="U29" s="87" t="s">
        <v>121</v>
      </c>
      <c r="V29" s="88" t="s">
        <v>28</v>
      </c>
      <c r="W29" s="89" t="s">
        <v>29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122</v>
      </c>
      <c r="C30" s="60">
        <f>+C27+C28+C29</f>
        <v>-158185</v>
      </c>
      <c r="D30" s="60">
        <f>+D27+D28+D29</f>
        <v>53844</v>
      </c>
      <c r="E30" s="60">
        <f>+E27+E28+E29</f>
        <v>-144126</v>
      </c>
      <c r="F30" s="60">
        <f>+F27+F28+F29</f>
        <v>260428</v>
      </c>
      <c r="G30" s="60">
        <f>+G27+G28+G29</f>
        <v>145414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123</v>
      </c>
      <c r="Q30" s="94" t="s">
        <v>25</v>
      </c>
      <c r="R30" s="95" t="s">
        <v>124</v>
      </c>
      <c r="S30" s="93" t="s">
        <v>20</v>
      </c>
      <c r="T30" s="91">
        <v>3205037</v>
      </c>
      <c r="U30" s="87" t="s">
        <v>125</v>
      </c>
      <c r="V30" s="88" t="s">
        <v>28</v>
      </c>
      <c r="W30" s="89" t="s">
        <v>29</v>
      </c>
      <c r="X30" s="45"/>
      <c r="Y30" s="45"/>
      <c r="Z30" s="45"/>
      <c r="AA30" s="45"/>
      <c r="AB30" s="45"/>
    </row>
    <row r="31" spans="1:28" ht="15.75">
      <c r="B31" s="312"/>
      <c r="C31" s="312"/>
      <c r="D31" s="312"/>
      <c r="E31" s="313"/>
      <c r="F31" s="313"/>
      <c r="G31" s="313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126</v>
      </c>
      <c r="Q31" s="94" t="s">
        <v>25</v>
      </c>
      <c r="R31" s="95" t="s">
        <v>127</v>
      </c>
      <c r="S31" s="93" t="s">
        <v>20</v>
      </c>
      <c r="T31" s="91">
        <v>3225755</v>
      </c>
      <c r="U31" s="87" t="s">
        <v>128</v>
      </c>
      <c r="V31" s="88" t="s">
        <v>28</v>
      </c>
      <c r="W31" s="89" t="s">
        <v>29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129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130</v>
      </c>
      <c r="Q32" s="94" t="s">
        <v>25</v>
      </c>
      <c r="R32" s="95" t="s">
        <v>58</v>
      </c>
      <c r="S32" s="93" t="s">
        <v>20</v>
      </c>
      <c r="T32" s="91">
        <v>3207005</v>
      </c>
      <c r="U32" s="87" t="s">
        <v>131</v>
      </c>
      <c r="V32" s="88" t="s">
        <v>28</v>
      </c>
      <c r="W32" s="89" t="s">
        <v>29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132</v>
      </c>
      <c r="Q33" s="94" t="s">
        <v>25</v>
      </c>
      <c r="R33" s="95" t="s">
        <v>133</v>
      </c>
      <c r="S33" s="93" t="s">
        <v>134</v>
      </c>
      <c r="T33" s="91">
        <v>3006107</v>
      </c>
      <c r="U33" s="87" t="s">
        <v>135</v>
      </c>
      <c r="V33" s="88" t="s">
        <v>28</v>
      </c>
      <c r="W33" s="89" t="s">
        <v>29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136</v>
      </c>
      <c r="Q34" s="94" t="s">
        <v>25</v>
      </c>
      <c r="R34" s="95" t="s">
        <v>137</v>
      </c>
      <c r="S34" s="93" t="s">
        <v>138</v>
      </c>
      <c r="T34" s="91">
        <v>3313786</v>
      </c>
      <c r="U34" s="87" t="s">
        <v>139</v>
      </c>
      <c r="V34" s="88" t="s">
        <v>28</v>
      </c>
      <c r="W34" s="89" t="s">
        <v>29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140</v>
      </c>
      <c r="Q35" s="94" t="s">
        <v>25</v>
      </c>
      <c r="R35" s="95" t="s">
        <v>141</v>
      </c>
      <c r="S35" s="93" t="s">
        <v>20</v>
      </c>
      <c r="T35" s="91">
        <v>3219763</v>
      </c>
      <c r="U35" s="87" t="s">
        <v>142</v>
      </c>
      <c r="V35" s="88" t="s">
        <v>28</v>
      </c>
      <c r="W35" s="89" t="s">
        <v>29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143</v>
      </c>
      <c r="Q36" s="94" t="s">
        <v>25</v>
      </c>
      <c r="R36" s="95" t="s">
        <v>144</v>
      </c>
      <c r="S36" s="93" t="s">
        <v>134</v>
      </c>
      <c r="T36" s="91">
        <v>3042316</v>
      </c>
      <c r="U36" s="87" t="s">
        <v>145</v>
      </c>
      <c r="V36" s="88" t="s">
        <v>28</v>
      </c>
      <c r="W36" s="89" t="s">
        <v>29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146</v>
      </c>
      <c r="Q37" s="94" t="s">
        <v>25</v>
      </c>
      <c r="R37" s="95" t="s">
        <v>147</v>
      </c>
      <c r="S37" s="93" t="s">
        <v>20</v>
      </c>
      <c r="T37" s="91">
        <v>3703088</v>
      </c>
      <c r="U37" s="87">
        <v>48987767944</v>
      </c>
      <c r="V37" s="88" t="s">
        <v>28</v>
      </c>
      <c r="W37" s="89" t="s">
        <v>29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148</v>
      </c>
      <c r="Q38" s="94" t="s">
        <v>149</v>
      </c>
      <c r="R38" s="95" t="s">
        <v>150</v>
      </c>
      <c r="S38" s="93" t="s">
        <v>151</v>
      </c>
      <c r="T38" s="91">
        <v>3334317</v>
      </c>
      <c r="U38" s="87" t="s">
        <v>152</v>
      </c>
      <c r="V38" s="88" t="s">
        <v>28</v>
      </c>
      <c r="W38" s="89" t="s">
        <v>29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153</v>
      </c>
      <c r="Q39" s="94" t="s">
        <v>149</v>
      </c>
      <c r="R39" s="95" t="s">
        <v>154</v>
      </c>
      <c r="S39" s="93" t="s">
        <v>151</v>
      </c>
      <c r="T39" s="91">
        <v>3395855</v>
      </c>
      <c r="U39" s="87" t="s">
        <v>155</v>
      </c>
      <c r="V39" s="88" t="s">
        <v>28</v>
      </c>
      <c r="W39" s="89" t="s">
        <v>29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156</v>
      </c>
      <c r="Q40" s="94" t="s">
        <v>149</v>
      </c>
      <c r="R40" s="95" t="s">
        <v>157</v>
      </c>
      <c r="S40" s="93" t="s">
        <v>151</v>
      </c>
      <c r="T40" s="91">
        <v>3328627</v>
      </c>
      <c r="U40" s="87" t="s">
        <v>158</v>
      </c>
      <c r="V40" s="88" t="s">
        <v>28</v>
      </c>
      <c r="W40" s="89" t="s">
        <v>29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159</v>
      </c>
      <c r="Q41" s="94" t="s">
        <v>149</v>
      </c>
      <c r="R41" s="95" t="s">
        <v>160</v>
      </c>
      <c r="S41" s="93" t="s">
        <v>161</v>
      </c>
      <c r="T41" s="91">
        <v>3091732</v>
      </c>
      <c r="U41" s="87" t="s">
        <v>162</v>
      </c>
      <c r="V41" s="88" t="s">
        <v>28</v>
      </c>
      <c r="W41" s="89" t="s">
        <v>29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163</v>
      </c>
      <c r="Q42" s="94" t="s">
        <v>149</v>
      </c>
      <c r="R42" s="95" t="s">
        <v>164</v>
      </c>
      <c r="S42" s="93" t="s">
        <v>151</v>
      </c>
      <c r="T42" s="91">
        <v>3328562</v>
      </c>
      <c r="U42" s="87" t="s">
        <v>165</v>
      </c>
      <c r="V42" s="88" t="s">
        <v>28</v>
      </c>
      <c r="W42" s="89" t="s">
        <v>29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166</v>
      </c>
      <c r="Q43" s="94" t="s">
        <v>149</v>
      </c>
      <c r="R43" s="95" t="s">
        <v>167</v>
      </c>
      <c r="S43" s="93" t="s">
        <v>151</v>
      </c>
      <c r="T43" s="91">
        <v>3328554</v>
      </c>
      <c r="U43" s="87" t="s">
        <v>168</v>
      </c>
      <c r="V43" s="88" t="s">
        <v>28</v>
      </c>
      <c r="W43" s="89" t="s">
        <v>29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169</v>
      </c>
      <c r="Q44" s="94" t="s">
        <v>170</v>
      </c>
      <c r="R44" s="95" t="s">
        <v>171</v>
      </c>
      <c r="S44" s="93" t="s">
        <v>172</v>
      </c>
      <c r="T44" s="91">
        <v>3397335</v>
      </c>
      <c r="U44" s="87" t="s">
        <v>173</v>
      </c>
      <c r="V44" s="88" t="s">
        <v>28</v>
      </c>
      <c r="W44" s="89" t="s">
        <v>29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174</v>
      </c>
      <c r="Q45" s="94" t="s">
        <v>170</v>
      </c>
      <c r="R45" s="95" t="s">
        <v>175</v>
      </c>
      <c r="S45" s="93" t="s">
        <v>172</v>
      </c>
      <c r="T45" s="91">
        <v>3058212</v>
      </c>
      <c r="U45" s="87" t="s">
        <v>176</v>
      </c>
      <c r="V45" s="88" t="s">
        <v>28</v>
      </c>
      <c r="W45" s="89" t="s">
        <v>29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177</v>
      </c>
      <c r="Q46" s="94" t="s">
        <v>170</v>
      </c>
      <c r="R46" s="95" t="s">
        <v>178</v>
      </c>
      <c r="S46" s="93" t="s">
        <v>172</v>
      </c>
      <c r="T46" s="91">
        <v>3058204</v>
      </c>
      <c r="U46" s="87" t="s">
        <v>179</v>
      </c>
      <c r="V46" s="88" t="s">
        <v>28</v>
      </c>
      <c r="W46" s="89" t="s">
        <v>29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180</v>
      </c>
      <c r="Q47" s="94" t="s">
        <v>170</v>
      </c>
      <c r="R47" s="95" t="s">
        <v>181</v>
      </c>
      <c r="S47" s="93" t="s">
        <v>172</v>
      </c>
      <c r="T47" s="91">
        <v>3021645</v>
      </c>
      <c r="U47" s="87" t="s">
        <v>182</v>
      </c>
      <c r="V47" s="88" t="s">
        <v>28</v>
      </c>
      <c r="W47" s="89" t="s">
        <v>29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183</v>
      </c>
      <c r="Q48" s="94" t="s">
        <v>170</v>
      </c>
      <c r="R48" s="95" t="s">
        <v>184</v>
      </c>
      <c r="S48" s="93" t="s">
        <v>172</v>
      </c>
      <c r="T48" s="91">
        <v>3014193</v>
      </c>
      <c r="U48" s="87" t="s">
        <v>185</v>
      </c>
      <c r="V48" s="88" t="s">
        <v>28</v>
      </c>
      <c r="W48" s="89" t="s">
        <v>29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186</v>
      </c>
      <c r="Q49" s="94" t="s">
        <v>170</v>
      </c>
      <c r="R49" s="95" t="s">
        <v>187</v>
      </c>
      <c r="S49" s="93" t="s">
        <v>172</v>
      </c>
      <c r="T49" s="91">
        <v>3392589</v>
      </c>
      <c r="U49" s="87" t="s">
        <v>188</v>
      </c>
      <c r="V49" s="88" t="s">
        <v>28</v>
      </c>
      <c r="W49" s="89" t="s">
        <v>29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189</v>
      </c>
      <c r="Q50" s="94" t="s">
        <v>170</v>
      </c>
      <c r="R50" s="95" t="s">
        <v>190</v>
      </c>
      <c r="S50" s="93" t="s">
        <v>172</v>
      </c>
      <c r="T50" s="91">
        <v>3014185</v>
      </c>
      <c r="U50" s="87" t="s">
        <v>191</v>
      </c>
      <c r="V50" s="88" t="s">
        <v>28</v>
      </c>
      <c r="W50" s="89" t="s">
        <v>29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192</v>
      </c>
      <c r="Q51" s="94" t="s">
        <v>193</v>
      </c>
      <c r="R51" s="95" t="s">
        <v>194</v>
      </c>
      <c r="S51" s="93" t="s">
        <v>195</v>
      </c>
      <c r="T51" s="91">
        <v>3118339</v>
      </c>
      <c r="U51" s="87" t="s">
        <v>196</v>
      </c>
      <c r="V51" s="88" t="s">
        <v>28</v>
      </c>
      <c r="W51" s="89" t="s">
        <v>29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197</v>
      </c>
      <c r="Q52" s="94" t="s">
        <v>193</v>
      </c>
      <c r="R52" s="95" t="s">
        <v>198</v>
      </c>
      <c r="S52" s="93" t="s">
        <v>195</v>
      </c>
      <c r="T52" s="91">
        <v>3149463</v>
      </c>
      <c r="U52" s="87" t="s">
        <v>199</v>
      </c>
      <c r="V52" s="88" t="s">
        <v>28</v>
      </c>
      <c r="W52" s="89" t="s">
        <v>29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200</v>
      </c>
      <c r="Q53" s="94" t="s">
        <v>193</v>
      </c>
      <c r="R53" s="95" t="s">
        <v>201</v>
      </c>
      <c r="S53" s="93" t="s">
        <v>195</v>
      </c>
      <c r="T53" s="91">
        <v>3119068</v>
      </c>
      <c r="U53" s="87" t="s">
        <v>202</v>
      </c>
      <c r="V53" s="88" t="s">
        <v>28</v>
      </c>
      <c r="W53" s="89" t="s">
        <v>29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203</v>
      </c>
      <c r="Q54" s="94" t="s">
        <v>193</v>
      </c>
      <c r="R54" s="95" t="s">
        <v>204</v>
      </c>
      <c r="S54" s="93" t="s">
        <v>195</v>
      </c>
      <c r="T54" s="91">
        <v>3119076</v>
      </c>
      <c r="U54" s="87" t="s">
        <v>205</v>
      </c>
      <c r="V54" s="88" t="s">
        <v>28</v>
      </c>
      <c r="W54" s="89" t="s">
        <v>29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206</v>
      </c>
      <c r="Q55" s="94" t="s">
        <v>193</v>
      </c>
      <c r="R55" s="95" t="s">
        <v>207</v>
      </c>
      <c r="S55" s="93" t="s">
        <v>195</v>
      </c>
      <c r="T55" s="91">
        <v>3118347</v>
      </c>
      <c r="U55" s="87" t="s">
        <v>208</v>
      </c>
      <c r="V55" s="88" t="s">
        <v>28</v>
      </c>
      <c r="W55" s="89" t="s">
        <v>29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209</v>
      </c>
      <c r="Q56" s="94" t="s">
        <v>193</v>
      </c>
      <c r="R56" s="95" t="s">
        <v>210</v>
      </c>
      <c r="S56" s="93" t="s">
        <v>195</v>
      </c>
      <c r="T56" s="91">
        <v>3199622</v>
      </c>
      <c r="U56" s="87" t="s">
        <v>211</v>
      </c>
      <c r="V56" s="88" t="s">
        <v>28</v>
      </c>
      <c r="W56" s="89" t="s">
        <v>29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25</v>
      </c>
      <c r="Q57" s="94" t="s">
        <v>25</v>
      </c>
      <c r="R57" s="95" t="s">
        <v>86</v>
      </c>
      <c r="S57" s="93" t="s">
        <v>20</v>
      </c>
      <c r="T57" s="91">
        <v>3211592</v>
      </c>
      <c r="U57" s="87" t="s">
        <v>212</v>
      </c>
      <c r="V57" s="88" t="s">
        <v>28</v>
      </c>
      <c r="W57" s="89" t="s">
        <v>29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149</v>
      </c>
      <c r="Q58" s="94" t="s">
        <v>149</v>
      </c>
      <c r="R58" s="95" t="s">
        <v>213</v>
      </c>
      <c r="S58" s="93" t="s">
        <v>151</v>
      </c>
      <c r="T58" s="91">
        <v>3337413</v>
      </c>
      <c r="U58" s="87" t="s">
        <v>214</v>
      </c>
      <c r="V58" s="88" t="s">
        <v>28</v>
      </c>
      <c r="W58" s="89" t="s">
        <v>29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215</v>
      </c>
      <c r="Q59" s="94" t="s">
        <v>170</v>
      </c>
      <c r="R59" s="95" t="s">
        <v>216</v>
      </c>
      <c r="S59" s="93" t="s">
        <v>172</v>
      </c>
      <c r="T59" s="91">
        <v>3049779</v>
      </c>
      <c r="U59" s="87" t="s">
        <v>217</v>
      </c>
      <c r="V59" s="88" t="s">
        <v>28</v>
      </c>
      <c r="W59" s="89" t="s">
        <v>29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193</v>
      </c>
      <c r="Q60" s="94" t="s">
        <v>193</v>
      </c>
      <c r="R60" s="95" t="s">
        <v>218</v>
      </c>
      <c r="S60" s="93" t="s">
        <v>195</v>
      </c>
      <c r="T60" s="91">
        <v>3129306</v>
      </c>
      <c r="U60" s="87" t="s">
        <v>219</v>
      </c>
      <c r="V60" s="88" t="s">
        <v>28</v>
      </c>
      <c r="W60" s="89" t="s">
        <v>29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220</v>
      </c>
      <c r="Q61" s="94" t="s">
        <v>149</v>
      </c>
      <c r="R61" s="95" t="s">
        <v>221</v>
      </c>
      <c r="S61" s="93" t="s">
        <v>151</v>
      </c>
      <c r="T61" s="91">
        <v>3328686</v>
      </c>
      <c r="U61" s="87" t="s">
        <v>222</v>
      </c>
      <c r="V61" s="88" t="s">
        <v>28</v>
      </c>
      <c r="W61" s="89" t="s">
        <v>29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223</v>
      </c>
      <c r="Q62" s="94" t="s">
        <v>170</v>
      </c>
      <c r="R62" s="95" t="s">
        <v>224</v>
      </c>
      <c r="S62" s="93" t="s">
        <v>172</v>
      </c>
      <c r="T62" s="91">
        <v>3014347</v>
      </c>
      <c r="U62" s="87" t="s">
        <v>225</v>
      </c>
      <c r="V62" s="88" t="s">
        <v>28</v>
      </c>
      <c r="W62" s="89" t="s">
        <v>29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226</v>
      </c>
      <c r="Q63" s="94" t="s">
        <v>193</v>
      </c>
      <c r="R63" s="95" t="s">
        <v>227</v>
      </c>
      <c r="S63" s="93" t="s">
        <v>195</v>
      </c>
      <c r="T63" s="91">
        <v>3118436</v>
      </c>
      <c r="U63" s="87" t="s">
        <v>228</v>
      </c>
      <c r="V63" s="88" t="s">
        <v>28</v>
      </c>
      <c r="W63" s="89" t="s">
        <v>29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229</v>
      </c>
      <c r="Q64" s="94" t="s">
        <v>230</v>
      </c>
      <c r="R64" s="95"/>
      <c r="S64" s="93"/>
      <c r="T64" s="91" t="s">
        <v>231</v>
      </c>
      <c r="U64" s="87" t="s">
        <v>232</v>
      </c>
      <c r="V64" s="88" t="s">
        <v>28</v>
      </c>
      <c r="W64" s="89" t="s">
        <v>29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233</v>
      </c>
      <c r="Q65" s="94" t="s">
        <v>234</v>
      </c>
      <c r="R65" s="95" t="s">
        <v>235</v>
      </c>
      <c r="S65" s="93" t="s">
        <v>195</v>
      </c>
      <c r="T65" s="91">
        <v>3118355</v>
      </c>
      <c r="U65" s="87" t="s">
        <v>236</v>
      </c>
      <c r="V65" s="88" t="s">
        <v>237</v>
      </c>
      <c r="W65" s="89" t="s">
        <v>238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239</v>
      </c>
      <c r="Q66" s="94" t="s">
        <v>234</v>
      </c>
      <c r="R66" s="95" t="s">
        <v>240</v>
      </c>
      <c r="S66" s="93" t="s">
        <v>20</v>
      </c>
      <c r="T66" s="91">
        <v>3219925</v>
      </c>
      <c r="U66" s="87" t="s">
        <v>241</v>
      </c>
      <c r="V66" s="88" t="s">
        <v>237</v>
      </c>
      <c r="W66" s="89" t="s">
        <v>238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242</v>
      </c>
      <c r="Q67" s="94" t="s">
        <v>234</v>
      </c>
      <c r="R67" s="95" t="s">
        <v>243</v>
      </c>
      <c r="S67" s="93" t="s">
        <v>20</v>
      </c>
      <c r="T67" s="91">
        <v>3207153</v>
      </c>
      <c r="U67" s="87" t="s">
        <v>244</v>
      </c>
      <c r="V67" s="88" t="s">
        <v>237</v>
      </c>
      <c r="W67" s="89" t="s">
        <v>238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245</v>
      </c>
      <c r="Q68" s="94" t="s">
        <v>234</v>
      </c>
      <c r="R68" s="95" t="s">
        <v>246</v>
      </c>
      <c r="S68" s="93" t="s">
        <v>20</v>
      </c>
      <c r="T68" s="91">
        <v>1339958</v>
      </c>
      <c r="U68" s="87" t="s">
        <v>247</v>
      </c>
      <c r="V68" s="88" t="s">
        <v>237</v>
      </c>
      <c r="W68" s="89" t="s">
        <v>238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248</v>
      </c>
      <c r="Q69" s="94" t="s">
        <v>234</v>
      </c>
      <c r="R69" s="95" t="s">
        <v>249</v>
      </c>
      <c r="S69" s="93" t="s">
        <v>20</v>
      </c>
      <c r="T69" s="91">
        <v>3270475</v>
      </c>
      <c r="U69" s="87" t="s">
        <v>250</v>
      </c>
      <c r="V69" s="88" t="s">
        <v>237</v>
      </c>
      <c r="W69" s="89" t="s">
        <v>238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251</v>
      </c>
      <c r="Q70" s="94" t="s">
        <v>234</v>
      </c>
      <c r="R70" s="95" t="s">
        <v>252</v>
      </c>
      <c r="S70" s="93" t="s">
        <v>253</v>
      </c>
      <c r="T70" s="91">
        <v>3115879</v>
      </c>
      <c r="U70" s="87" t="s">
        <v>254</v>
      </c>
      <c r="V70" s="88" t="s">
        <v>237</v>
      </c>
      <c r="W70" s="89" t="s">
        <v>238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255</v>
      </c>
      <c r="Q71" s="94" t="s">
        <v>234</v>
      </c>
      <c r="R71" s="95" t="s">
        <v>256</v>
      </c>
      <c r="S71" s="93" t="s">
        <v>20</v>
      </c>
      <c r="T71" s="91">
        <v>3270424</v>
      </c>
      <c r="U71" s="87" t="s">
        <v>257</v>
      </c>
      <c r="V71" s="88" t="s">
        <v>237</v>
      </c>
      <c r="W71" s="89" t="s">
        <v>238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258</v>
      </c>
      <c r="Q72" s="94" t="s">
        <v>234</v>
      </c>
      <c r="R72" s="95" t="s">
        <v>259</v>
      </c>
      <c r="S72" s="93" t="s">
        <v>172</v>
      </c>
      <c r="T72" s="91">
        <v>3058239</v>
      </c>
      <c r="U72" s="87" t="s">
        <v>260</v>
      </c>
      <c r="V72" s="88" t="s">
        <v>237</v>
      </c>
      <c r="W72" s="89" t="s">
        <v>238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261</v>
      </c>
      <c r="Q73" s="94" t="s">
        <v>234</v>
      </c>
      <c r="R73" s="95" t="s">
        <v>262</v>
      </c>
      <c r="S73" s="93" t="s">
        <v>20</v>
      </c>
      <c r="T73" s="91">
        <v>3287572</v>
      </c>
      <c r="U73" s="87" t="s">
        <v>263</v>
      </c>
      <c r="V73" s="88" t="s">
        <v>237</v>
      </c>
      <c r="W73" s="89" t="s">
        <v>238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264</v>
      </c>
      <c r="Q74" s="94" t="s">
        <v>234</v>
      </c>
      <c r="R74" s="95" t="s">
        <v>265</v>
      </c>
      <c r="S74" s="93" t="s">
        <v>195</v>
      </c>
      <c r="T74" s="91">
        <v>3140792</v>
      </c>
      <c r="U74" s="87" t="s">
        <v>266</v>
      </c>
      <c r="V74" s="88" t="s">
        <v>237</v>
      </c>
      <c r="W74" s="89" t="s">
        <v>238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267</v>
      </c>
      <c r="Q75" s="94" t="s">
        <v>234</v>
      </c>
      <c r="R75" s="95" t="s">
        <v>256</v>
      </c>
      <c r="S75" s="93" t="s">
        <v>20</v>
      </c>
      <c r="T75" s="91">
        <v>3270289</v>
      </c>
      <c r="U75" s="87" t="s">
        <v>268</v>
      </c>
      <c r="V75" s="88" t="s">
        <v>237</v>
      </c>
      <c r="W75" s="89" t="s">
        <v>238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269</v>
      </c>
      <c r="Q76" s="94" t="s">
        <v>234</v>
      </c>
      <c r="R76" s="95" t="s">
        <v>270</v>
      </c>
      <c r="S76" s="93" t="s">
        <v>20</v>
      </c>
      <c r="T76" s="91">
        <v>3205118</v>
      </c>
      <c r="U76" s="87" t="s">
        <v>271</v>
      </c>
      <c r="V76" s="88" t="s">
        <v>237</v>
      </c>
      <c r="W76" s="89" t="s">
        <v>238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272</v>
      </c>
      <c r="Q77" s="94" t="s">
        <v>234</v>
      </c>
      <c r="R77" s="95" t="s">
        <v>273</v>
      </c>
      <c r="S77" s="93" t="s">
        <v>20</v>
      </c>
      <c r="T77" s="91">
        <v>3208001</v>
      </c>
      <c r="U77" s="87" t="s">
        <v>274</v>
      </c>
      <c r="V77" s="88" t="s">
        <v>237</v>
      </c>
      <c r="W77" s="89" t="s">
        <v>238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275</v>
      </c>
      <c r="Q78" s="94" t="s">
        <v>234</v>
      </c>
      <c r="R78" s="95" t="s">
        <v>276</v>
      </c>
      <c r="S78" s="93" t="s">
        <v>277</v>
      </c>
      <c r="T78" s="91">
        <v>3421031</v>
      </c>
      <c r="U78" s="87" t="s">
        <v>278</v>
      </c>
      <c r="V78" s="88" t="s">
        <v>237</v>
      </c>
      <c r="W78" s="89" t="s">
        <v>238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279</v>
      </c>
      <c r="Q79" s="94" t="s">
        <v>234</v>
      </c>
      <c r="R79" s="95" t="s">
        <v>280</v>
      </c>
      <c r="S79" s="93" t="s">
        <v>20</v>
      </c>
      <c r="T79" s="91">
        <v>3724042</v>
      </c>
      <c r="U79" s="87" t="s">
        <v>281</v>
      </c>
      <c r="V79" s="88" t="s">
        <v>237</v>
      </c>
      <c r="W79" s="89" t="s">
        <v>238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282</v>
      </c>
      <c r="Q80" s="94" t="s">
        <v>234</v>
      </c>
      <c r="R80" s="95" t="s">
        <v>283</v>
      </c>
      <c r="S80" s="93" t="s">
        <v>20</v>
      </c>
      <c r="T80" s="91">
        <v>3772047</v>
      </c>
      <c r="U80" s="87" t="s">
        <v>284</v>
      </c>
      <c r="V80" s="88" t="s">
        <v>237</v>
      </c>
      <c r="W80" s="89" t="s">
        <v>238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285</v>
      </c>
      <c r="Q81" s="94" t="s">
        <v>234</v>
      </c>
      <c r="R81" s="95" t="s">
        <v>286</v>
      </c>
      <c r="S81" s="93" t="s">
        <v>20</v>
      </c>
      <c r="T81" s="91">
        <v>3793028</v>
      </c>
      <c r="U81" s="87" t="s">
        <v>287</v>
      </c>
      <c r="V81" s="88" t="s">
        <v>237</v>
      </c>
      <c r="W81" s="89" t="s">
        <v>238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288</v>
      </c>
      <c r="Q82" s="94" t="s">
        <v>234</v>
      </c>
      <c r="R82" s="95" t="s">
        <v>289</v>
      </c>
      <c r="S82" s="93" t="s">
        <v>20</v>
      </c>
      <c r="T82" s="91">
        <v>3817121</v>
      </c>
      <c r="U82" s="87" t="s">
        <v>290</v>
      </c>
      <c r="V82" s="88" t="s">
        <v>237</v>
      </c>
      <c r="W82" s="89" t="s">
        <v>238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291</v>
      </c>
      <c r="Q83" s="94" t="s">
        <v>234</v>
      </c>
      <c r="R83" s="95" t="s">
        <v>289</v>
      </c>
      <c r="S83" s="93" t="s">
        <v>20</v>
      </c>
      <c r="T83" s="91">
        <v>3937658</v>
      </c>
      <c r="U83" s="87" t="s">
        <v>292</v>
      </c>
      <c r="V83" s="88" t="s">
        <v>237</v>
      </c>
      <c r="W83" s="89" t="s">
        <v>238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293</v>
      </c>
      <c r="Q84" s="94" t="s">
        <v>25</v>
      </c>
      <c r="R84" s="95" t="s">
        <v>294</v>
      </c>
      <c r="S84" s="93" t="s">
        <v>20</v>
      </c>
      <c r="T84" s="91">
        <v>1235664</v>
      </c>
      <c r="U84" s="87" t="s">
        <v>295</v>
      </c>
      <c r="V84" s="88" t="s">
        <v>28</v>
      </c>
      <c r="W84" s="89" t="s">
        <v>29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296</v>
      </c>
      <c r="Q85" s="94" t="s">
        <v>297</v>
      </c>
      <c r="R85" s="95" t="s">
        <v>298</v>
      </c>
      <c r="S85" s="93" t="s">
        <v>20</v>
      </c>
      <c r="T85" s="91">
        <v>3899772</v>
      </c>
      <c r="U85" s="87" t="s">
        <v>299</v>
      </c>
      <c r="V85" s="88" t="s">
        <v>297</v>
      </c>
      <c r="W85" s="89" t="s">
        <v>300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301</v>
      </c>
      <c r="Q86" s="94" t="s">
        <v>302</v>
      </c>
      <c r="R86" s="95" t="s">
        <v>303</v>
      </c>
      <c r="S86" s="93" t="s">
        <v>304</v>
      </c>
      <c r="T86" s="91">
        <v>1286030</v>
      </c>
      <c r="U86" s="87" t="s">
        <v>305</v>
      </c>
      <c r="V86" s="88" t="s">
        <v>28</v>
      </c>
      <c r="W86" s="89" t="s">
        <v>29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306</v>
      </c>
      <c r="Q87" s="94" t="s">
        <v>234</v>
      </c>
      <c r="R87" s="95" t="s">
        <v>307</v>
      </c>
      <c r="S87" s="93" t="s">
        <v>20</v>
      </c>
      <c r="T87" s="91">
        <v>1259571</v>
      </c>
      <c r="U87" s="87" t="s">
        <v>308</v>
      </c>
      <c r="V87" s="88" t="s">
        <v>237</v>
      </c>
      <c r="W87" s="89" t="s">
        <v>238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309</v>
      </c>
      <c r="Q88" s="94" t="s">
        <v>234</v>
      </c>
      <c r="R88" s="95" t="s">
        <v>310</v>
      </c>
      <c r="S88" s="93" t="s">
        <v>20</v>
      </c>
      <c r="T88" s="91">
        <v>1259563</v>
      </c>
      <c r="U88" s="87" t="s">
        <v>311</v>
      </c>
      <c r="V88" s="88" t="s">
        <v>237</v>
      </c>
      <c r="W88" s="89" t="s">
        <v>238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312</v>
      </c>
      <c r="Q89" s="94" t="s">
        <v>313</v>
      </c>
      <c r="R89" s="95" t="s">
        <v>314</v>
      </c>
      <c r="S89" s="93" t="s">
        <v>20</v>
      </c>
      <c r="T89" s="91">
        <v>3205363</v>
      </c>
      <c r="U89" s="87" t="s">
        <v>315</v>
      </c>
      <c r="V89" s="88" t="s">
        <v>316</v>
      </c>
      <c r="W89" s="89" t="s">
        <v>317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318</v>
      </c>
      <c r="Q90" s="94" t="s">
        <v>313</v>
      </c>
      <c r="R90" s="95" t="s">
        <v>319</v>
      </c>
      <c r="S90" s="93" t="s">
        <v>20</v>
      </c>
      <c r="T90" s="91">
        <v>1147820</v>
      </c>
      <c r="U90" s="87" t="s">
        <v>320</v>
      </c>
      <c r="V90" s="88" t="s">
        <v>316</v>
      </c>
      <c r="W90" s="89" t="s">
        <v>317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321</v>
      </c>
      <c r="Q91" s="94" t="s">
        <v>313</v>
      </c>
      <c r="R91" s="95" t="s">
        <v>322</v>
      </c>
      <c r="S91" s="93" t="s">
        <v>20</v>
      </c>
      <c r="T91" s="91">
        <v>3211622</v>
      </c>
      <c r="U91" s="87" t="s">
        <v>323</v>
      </c>
      <c r="V91" s="88" t="s">
        <v>316</v>
      </c>
      <c r="W91" s="89" t="s">
        <v>317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324</v>
      </c>
      <c r="Q92" s="94" t="s">
        <v>302</v>
      </c>
      <c r="R92" s="95" t="s">
        <v>325</v>
      </c>
      <c r="S92" s="93" t="s">
        <v>326</v>
      </c>
      <c r="T92" s="91">
        <v>1411942</v>
      </c>
      <c r="U92" s="87" t="s">
        <v>327</v>
      </c>
      <c r="V92" s="88" t="s">
        <v>28</v>
      </c>
      <c r="W92" s="89" t="s">
        <v>29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328</v>
      </c>
      <c r="Q93" s="94" t="s">
        <v>302</v>
      </c>
      <c r="R93" s="95" t="s">
        <v>329</v>
      </c>
      <c r="S93" s="93" t="s">
        <v>20</v>
      </c>
      <c r="T93" s="91">
        <v>1398270</v>
      </c>
      <c r="U93" s="87" t="s">
        <v>330</v>
      </c>
      <c r="V93" s="88" t="s">
        <v>28</v>
      </c>
      <c r="W93" s="89" t="s">
        <v>29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331</v>
      </c>
      <c r="Q94" s="94" t="s">
        <v>193</v>
      </c>
      <c r="R94" s="95" t="s">
        <v>218</v>
      </c>
      <c r="S94" s="93" t="s">
        <v>195</v>
      </c>
      <c r="T94" s="91">
        <v>1413236</v>
      </c>
      <c r="U94" s="87" t="s">
        <v>332</v>
      </c>
      <c r="V94" s="88" t="s">
        <v>28</v>
      </c>
      <c r="W94" s="89" t="s">
        <v>29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333</v>
      </c>
      <c r="Q95" s="94" t="s">
        <v>193</v>
      </c>
      <c r="R95" s="95" t="s">
        <v>334</v>
      </c>
      <c r="S95" s="93" t="s">
        <v>195</v>
      </c>
      <c r="T95" s="91">
        <v>1315366</v>
      </c>
      <c r="U95" s="87" t="s">
        <v>335</v>
      </c>
      <c r="V95" s="88" t="s">
        <v>28</v>
      </c>
      <c r="W95" s="89" t="s">
        <v>29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336</v>
      </c>
      <c r="Q96" s="94" t="s">
        <v>193</v>
      </c>
      <c r="R96" s="95" t="s">
        <v>337</v>
      </c>
      <c r="S96" s="93" t="s">
        <v>195</v>
      </c>
      <c r="T96" s="91">
        <v>1406043</v>
      </c>
      <c r="U96" s="87" t="s">
        <v>338</v>
      </c>
      <c r="V96" s="88" t="s">
        <v>28</v>
      </c>
      <c r="W96" s="89" t="s">
        <v>29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339</v>
      </c>
      <c r="Q97" s="94" t="s">
        <v>193</v>
      </c>
      <c r="R97" s="95" t="s">
        <v>340</v>
      </c>
      <c r="S97" s="93" t="s">
        <v>195</v>
      </c>
      <c r="T97" s="91">
        <v>1321358</v>
      </c>
      <c r="U97" s="87" t="s">
        <v>341</v>
      </c>
      <c r="V97" s="88" t="s">
        <v>28</v>
      </c>
      <c r="W97" s="89" t="s">
        <v>29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342</v>
      </c>
      <c r="Q98" s="94" t="s">
        <v>170</v>
      </c>
      <c r="R98" s="95" t="s">
        <v>343</v>
      </c>
      <c r="S98" s="93" t="s">
        <v>172</v>
      </c>
      <c r="T98" s="91">
        <v>1404881</v>
      </c>
      <c r="U98" s="87" t="s">
        <v>344</v>
      </c>
      <c r="V98" s="88" t="s">
        <v>28</v>
      </c>
      <c r="W98" s="89" t="s">
        <v>29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345</v>
      </c>
      <c r="Q99" s="94" t="s">
        <v>302</v>
      </c>
      <c r="R99" s="95" t="s">
        <v>346</v>
      </c>
      <c r="S99" s="93" t="s">
        <v>151</v>
      </c>
      <c r="T99" s="91">
        <v>1387332</v>
      </c>
      <c r="U99" s="87" t="s">
        <v>347</v>
      </c>
      <c r="V99" s="88" t="s">
        <v>28</v>
      </c>
      <c r="W99" s="89" t="s">
        <v>29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348</v>
      </c>
      <c r="Q100" s="94" t="s">
        <v>234</v>
      </c>
      <c r="R100" s="95" t="s">
        <v>349</v>
      </c>
      <c r="S100" s="93" t="s">
        <v>20</v>
      </c>
      <c r="T100" s="91">
        <v>3219518</v>
      </c>
      <c r="U100" s="87" t="s">
        <v>350</v>
      </c>
      <c r="V100" s="88" t="s">
        <v>237</v>
      </c>
      <c r="W100" s="89" t="s">
        <v>238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351</v>
      </c>
      <c r="Q101" s="94" t="s">
        <v>149</v>
      </c>
      <c r="R101" s="95" t="s">
        <v>352</v>
      </c>
      <c r="S101" s="93" t="s">
        <v>151</v>
      </c>
      <c r="T101" s="91">
        <v>1580485</v>
      </c>
      <c r="U101" s="87" t="s">
        <v>353</v>
      </c>
      <c r="V101" s="88" t="s">
        <v>28</v>
      </c>
      <c r="W101" s="89" t="s">
        <v>29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354</v>
      </c>
      <c r="Q102" s="94" t="s">
        <v>234</v>
      </c>
      <c r="R102" s="95" t="s">
        <v>355</v>
      </c>
      <c r="S102" s="93" t="s">
        <v>20</v>
      </c>
      <c r="T102" s="91">
        <v>3205177</v>
      </c>
      <c r="U102" s="87" t="s">
        <v>356</v>
      </c>
      <c r="V102" s="88" t="s">
        <v>237</v>
      </c>
      <c r="W102" s="89" t="s">
        <v>238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357</v>
      </c>
      <c r="Q103" s="94" t="s">
        <v>302</v>
      </c>
      <c r="R103" s="95" t="s">
        <v>358</v>
      </c>
      <c r="S103" s="93" t="s">
        <v>359</v>
      </c>
      <c r="T103" s="91">
        <v>2100673</v>
      </c>
      <c r="U103" s="87" t="s">
        <v>360</v>
      </c>
      <c r="V103" s="88" t="s">
        <v>28</v>
      </c>
      <c r="W103" s="89" t="s">
        <v>29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361</v>
      </c>
      <c r="Q104" s="94" t="s">
        <v>302</v>
      </c>
      <c r="R104" s="95" t="s">
        <v>362</v>
      </c>
      <c r="S104" s="93" t="s">
        <v>20</v>
      </c>
      <c r="T104" s="91">
        <v>1274597</v>
      </c>
      <c r="U104" s="87" t="s">
        <v>363</v>
      </c>
      <c r="V104" s="88" t="s">
        <v>28</v>
      </c>
      <c r="W104" s="89" t="s">
        <v>29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364</v>
      </c>
      <c r="Q105" s="94" t="s">
        <v>170</v>
      </c>
      <c r="R105" s="95" t="s">
        <v>365</v>
      </c>
      <c r="S105" s="93" t="s">
        <v>172</v>
      </c>
      <c r="T105" s="91">
        <v>1388142</v>
      </c>
      <c r="U105" s="87" t="s">
        <v>366</v>
      </c>
      <c r="V105" s="88" t="s">
        <v>28</v>
      </c>
      <c r="W105" s="89" t="s">
        <v>29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367</v>
      </c>
      <c r="Q106" s="94" t="s">
        <v>149</v>
      </c>
      <c r="R106" s="95" t="s">
        <v>368</v>
      </c>
      <c r="S106" s="93" t="s">
        <v>151</v>
      </c>
      <c r="T106" s="91">
        <v>3368491</v>
      </c>
      <c r="U106" s="87" t="s">
        <v>369</v>
      </c>
      <c r="V106" s="88" t="s">
        <v>28</v>
      </c>
      <c r="W106" s="89" t="s">
        <v>29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370</v>
      </c>
      <c r="Q107" s="94" t="s">
        <v>234</v>
      </c>
      <c r="R107" s="95" t="s">
        <v>371</v>
      </c>
      <c r="S107" s="93" t="s">
        <v>20</v>
      </c>
      <c r="T107" s="91">
        <v>3226344</v>
      </c>
      <c r="U107" s="87" t="s">
        <v>372</v>
      </c>
      <c r="V107" s="88" t="s">
        <v>237</v>
      </c>
      <c r="W107" s="89" t="s">
        <v>238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373</v>
      </c>
      <c r="Q108" s="94" t="s">
        <v>193</v>
      </c>
      <c r="R108" s="95" t="s">
        <v>374</v>
      </c>
      <c r="S108" s="93" t="s">
        <v>195</v>
      </c>
      <c r="T108" s="91">
        <v>1465643</v>
      </c>
      <c r="U108" s="87">
        <v>36149548625</v>
      </c>
      <c r="V108" s="88" t="s">
        <v>28</v>
      </c>
      <c r="W108" s="89" t="s">
        <v>29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375</v>
      </c>
      <c r="Q109" s="94" t="s">
        <v>313</v>
      </c>
      <c r="R109" s="95" t="s">
        <v>319</v>
      </c>
      <c r="S109" s="93" t="s">
        <v>20</v>
      </c>
      <c r="T109" s="91">
        <v>3283020</v>
      </c>
      <c r="U109" s="87" t="s">
        <v>376</v>
      </c>
      <c r="V109" s="88" t="s">
        <v>316</v>
      </c>
      <c r="W109" s="89" t="s">
        <v>317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230</v>
      </c>
      <c r="Q110" s="94" t="s">
        <v>230</v>
      </c>
      <c r="R110" s="95" t="s">
        <v>377</v>
      </c>
      <c r="S110" s="93" t="s">
        <v>378</v>
      </c>
      <c r="T110" s="91">
        <v>1695525</v>
      </c>
      <c r="U110" s="87" t="s">
        <v>379</v>
      </c>
      <c r="V110" s="88" t="s">
        <v>28</v>
      </c>
      <c r="W110" s="89" t="s">
        <v>29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380</v>
      </c>
      <c r="Q111" s="94" t="s">
        <v>313</v>
      </c>
      <c r="R111" s="95" t="s">
        <v>19</v>
      </c>
      <c r="S111" s="93" t="s">
        <v>20</v>
      </c>
      <c r="T111" s="91">
        <v>1778129</v>
      </c>
      <c r="U111" s="87" t="s">
        <v>381</v>
      </c>
      <c r="V111" s="88" t="s">
        <v>316</v>
      </c>
      <c r="W111" s="89" t="s">
        <v>317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382</v>
      </c>
      <c r="Q112" s="94" t="s">
        <v>382</v>
      </c>
      <c r="R112" s="95" t="s">
        <v>383</v>
      </c>
      <c r="S112" s="93" t="s">
        <v>384</v>
      </c>
      <c r="T112" s="91">
        <v>1787578</v>
      </c>
      <c r="U112" s="87" t="s">
        <v>385</v>
      </c>
      <c r="V112" s="88" t="s">
        <v>28</v>
      </c>
      <c r="W112" s="89" t="s">
        <v>29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386</v>
      </c>
      <c r="Q113" s="94" t="s">
        <v>302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28</v>
      </c>
      <c r="W113" s="89" t="s">
        <v>29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390</v>
      </c>
      <c r="Q114" s="94" t="s">
        <v>302</v>
      </c>
      <c r="R114" s="95" t="s">
        <v>391</v>
      </c>
      <c r="S114" s="93" t="s">
        <v>392</v>
      </c>
      <c r="T114" s="91">
        <v>1970828</v>
      </c>
      <c r="U114" s="87" t="s">
        <v>393</v>
      </c>
      <c r="V114" s="88" t="s">
        <v>28</v>
      </c>
      <c r="W114" s="89" t="s">
        <v>29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394</v>
      </c>
      <c r="Q115" s="94" t="s">
        <v>149</v>
      </c>
      <c r="R115" s="95" t="s">
        <v>395</v>
      </c>
      <c r="S115" s="93" t="s">
        <v>151</v>
      </c>
      <c r="T115" s="91">
        <v>1954253</v>
      </c>
      <c r="U115" s="87" t="s">
        <v>396</v>
      </c>
      <c r="V115" s="88" t="s">
        <v>28</v>
      </c>
      <c r="W115" s="89" t="s">
        <v>29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397</v>
      </c>
      <c r="Q116" s="94" t="s">
        <v>170</v>
      </c>
      <c r="R116" s="95" t="s">
        <v>398</v>
      </c>
      <c r="S116" s="93" t="s">
        <v>399</v>
      </c>
      <c r="T116" s="91">
        <v>1986490</v>
      </c>
      <c r="U116" s="87" t="s">
        <v>400</v>
      </c>
      <c r="V116" s="88" t="s">
        <v>28</v>
      </c>
      <c r="W116" s="89" t="s">
        <v>29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401</v>
      </c>
      <c r="Q117" s="94" t="s">
        <v>313</v>
      </c>
      <c r="R117" s="95" t="s">
        <v>402</v>
      </c>
      <c r="S117" s="93" t="s">
        <v>20</v>
      </c>
      <c r="T117" s="91">
        <v>1922548</v>
      </c>
      <c r="U117" s="87" t="s">
        <v>403</v>
      </c>
      <c r="V117" s="88" t="s">
        <v>316</v>
      </c>
      <c r="W117" s="89" t="s">
        <v>317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404</v>
      </c>
      <c r="Q118" s="94" t="s">
        <v>313</v>
      </c>
      <c r="R118" s="95" t="s">
        <v>405</v>
      </c>
      <c r="S118" s="93" t="s">
        <v>406</v>
      </c>
      <c r="T118" s="91">
        <v>1943430</v>
      </c>
      <c r="U118" s="87" t="s">
        <v>407</v>
      </c>
      <c r="V118" s="88" t="s">
        <v>316</v>
      </c>
      <c r="W118" s="89" t="s">
        <v>317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408</v>
      </c>
      <c r="Q119" s="94" t="s">
        <v>149</v>
      </c>
      <c r="R119" s="95" t="s">
        <v>409</v>
      </c>
      <c r="S119" s="93" t="s">
        <v>151</v>
      </c>
      <c r="T119" s="91">
        <v>2116073</v>
      </c>
      <c r="U119" s="87" t="s">
        <v>410</v>
      </c>
      <c r="V119" s="88" t="s">
        <v>28</v>
      </c>
      <c r="W119" s="89" t="s">
        <v>29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411</v>
      </c>
      <c r="Q120" s="94" t="s">
        <v>302</v>
      </c>
      <c r="R120" s="95" t="s">
        <v>412</v>
      </c>
      <c r="S120" s="93" t="s">
        <v>413</v>
      </c>
      <c r="T120" s="91">
        <v>2103133</v>
      </c>
      <c r="U120" s="87" t="s">
        <v>414</v>
      </c>
      <c r="V120" s="88" t="s">
        <v>28</v>
      </c>
      <c r="W120" s="89" t="s">
        <v>29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415</v>
      </c>
      <c r="Q121" s="94" t="s">
        <v>416</v>
      </c>
      <c r="R121" s="95" t="s">
        <v>417</v>
      </c>
      <c r="S121" s="93" t="s">
        <v>418</v>
      </c>
      <c r="T121" s="91">
        <v>2161753</v>
      </c>
      <c r="U121" s="87" t="s">
        <v>419</v>
      </c>
      <c r="V121" s="88" t="s">
        <v>28</v>
      </c>
      <c r="W121" s="89" t="s">
        <v>29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420</v>
      </c>
      <c r="Q122" s="94" t="s">
        <v>302</v>
      </c>
      <c r="R122" s="95" t="s">
        <v>421</v>
      </c>
      <c r="S122" s="93" t="s">
        <v>422</v>
      </c>
      <c r="T122" s="91">
        <v>2282208</v>
      </c>
      <c r="U122" s="87" t="s">
        <v>423</v>
      </c>
      <c r="V122" s="88" t="s">
        <v>28</v>
      </c>
      <c r="W122" s="89" t="s">
        <v>29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424</v>
      </c>
      <c r="Q123" s="94" t="s">
        <v>313</v>
      </c>
      <c r="R123" s="95" t="s">
        <v>322</v>
      </c>
      <c r="S123" s="93" t="s">
        <v>20</v>
      </c>
      <c r="T123" s="91">
        <v>2298007</v>
      </c>
      <c r="U123" s="87" t="s">
        <v>425</v>
      </c>
      <c r="V123" s="88" t="s">
        <v>316</v>
      </c>
      <c r="W123" s="89" t="s">
        <v>317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426</v>
      </c>
      <c r="Q124" s="94" t="s">
        <v>302</v>
      </c>
      <c r="R124" s="95" t="s">
        <v>427</v>
      </c>
      <c r="S124" s="93" t="s">
        <v>428</v>
      </c>
      <c r="T124" s="91">
        <v>2382512</v>
      </c>
      <c r="U124" s="87" t="s">
        <v>429</v>
      </c>
      <c r="V124" s="88" t="s">
        <v>28</v>
      </c>
      <c r="W124" s="89" t="s">
        <v>29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430</v>
      </c>
      <c r="Q125" s="94" t="s">
        <v>193</v>
      </c>
      <c r="R125" s="95" t="s">
        <v>431</v>
      </c>
      <c r="S125" s="93" t="s">
        <v>195</v>
      </c>
      <c r="T125" s="91">
        <v>2393255</v>
      </c>
      <c r="U125" s="87" t="s">
        <v>432</v>
      </c>
      <c r="V125" s="88" t="s">
        <v>28</v>
      </c>
      <c r="W125" s="89" t="s">
        <v>29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433</v>
      </c>
      <c r="Q126" s="94" t="s">
        <v>313</v>
      </c>
      <c r="R126" s="95" t="s">
        <v>434</v>
      </c>
      <c r="S126" s="93" t="s">
        <v>20</v>
      </c>
      <c r="T126" s="91">
        <v>2650029</v>
      </c>
      <c r="U126" s="87" t="s">
        <v>435</v>
      </c>
      <c r="V126" s="88" t="s">
        <v>316</v>
      </c>
      <c r="W126" s="89" t="s">
        <v>317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436</v>
      </c>
      <c r="Q127" s="94" t="s">
        <v>149</v>
      </c>
      <c r="R127" s="95" t="s">
        <v>437</v>
      </c>
      <c r="S127" s="93" t="s">
        <v>151</v>
      </c>
      <c r="T127" s="91" t="s">
        <v>438</v>
      </c>
      <c r="U127" s="87" t="s">
        <v>439</v>
      </c>
      <c r="V127" s="88" t="s">
        <v>28</v>
      </c>
      <c r="W127" s="89" t="s">
        <v>29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440</v>
      </c>
      <c r="Q128" s="94" t="s">
        <v>440</v>
      </c>
      <c r="R128" s="95" t="s">
        <v>441</v>
      </c>
      <c r="S128" s="93" t="s">
        <v>442</v>
      </c>
      <c r="T128" s="91">
        <v>2752298</v>
      </c>
      <c r="U128" s="87" t="s">
        <v>443</v>
      </c>
      <c r="V128" s="88" t="s">
        <v>28</v>
      </c>
      <c r="W128" s="89" t="s">
        <v>29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444</v>
      </c>
      <c r="Q129" s="94" t="s">
        <v>170</v>
      </c>
      <c r="R129" s="95" t="s">
        <v>445</v>
      </c>
      <c r="S129" s="93" t="s">
        <v>172</v>
      </c>
      <c r="T129" s="91">
        <v>4748875</v>
      </c>
      <c r="U129" s="87" t="s">
        <v>446</v>
      </c>
      <c r="V129" s="88" t="s">
        <v>28</v>
      </c>
      <c r="W129" s="89" t="s">
        <v>29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447</v>
      </c>
      <c r="Q130" s="94" t="s">
        <v>170</v>
      </c>
      <c r="R130" s="95" t="s">
        <v>448</v>
      </c>
      <c r="S130" s="93" t="s">
        <v>172</v>
      </c>
      <c r="T130" s="91">
        <v>4907361</v>
      </c>
      <c r="U130" s="87" t="s">
        <v>449</v>
      </c>
      <c r="V130" s="88" t="s">
        <v>28</v>
      </c>
      <c r="W130" s="89" t="s">
        <v>29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450</v>
      </c>
      <c r="Q131" s="94" t="s">
        <v>302</v>
      </c>
      <c r="R131" s="95" t="s">
        <v>451</v>
      </c>
      <c r="S131" s="93" t="s">
        <v>452</v>
      </c>
      <c r="T131" s="91">
        <v>2271354</v>
      </c>
      <c r="U131" s="87" t="s">
        <v>453</v>
      </c>
      <c r="V131" s="88" t="s">
        <v>28</v>
      </c>
      <c r="W131" s="89" t="s">
        <v>29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454</v>
      </c>
      <c r="Q132" s="94" t="s">
        <v>25</v>
      </c>
      <c r="R132" s="95" t="s">
        <v>455</v>
      </c>
      <c r="S132" s="93" t="s">
        <v>20</v>
      </c>
      <c r="T132" s="91">
        <v>5214068</v>
      </c>
      <c r="U132" s="87" t="s">
        <v>456</v>
      </c>
      <c r="V132" s="88" t="s">
        <v>28</v>
      </c>
      <c r="W132" s="89" t="s">
        <v>29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457</v>
      </c>
      <c r="Q133" s="94" t="s">
        <v>457</v>
      </c>
      <c r="R133" s="95" t="s">
        <v>458</v>
      </c>
      <c r="S133" s="93" t="s">
        <v>459</v>
      </c>
      <c r="T133" s="91">
        <v>5290538</v>
      </c>
      <c r="U133" s="87" t="s">
        <v>460</v>
      </c>
      <c r="V133" s="88" t="s">
        <v>28</v>
      </c>
      <c r="W133" s="89" t="s">
        <v>29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461</v>
      </c>
      <c r="Q134" s="94" t="s">
        <v>170</v>
      </c>
      <c r="R134" s="95" t="s">
        <v>462</v>
      </c>
      <c r="S134" s="93" t="s">
        <v>172</v>
      </c>
      <c r="T134" s="91">
        <v>5302099</v>
      </c>
      <c r="U134" s="87" t="s">
        <v>463</v>
      </c>
      <c r="V134" s="88" t="s">
        <v>28</v>
      </c>
      <c r="W134" s="89" t="s">
        <v>29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464</v>
      </c>
      <c r="Q135" s="94" t="s">
        <v>313</v>
      </c>
      <c r="R135" s="95" t="s">
        <v>465</v>
      </c>
      <c r="S135" s="93" t="s">
        <v>20</v>
      </c>
      <c r="T135" s="91">
        <v>1626841</v>
      </c>
      <c r="U135" s="87">
        <v>88776522763</v>
      </c>
      <c r="V135" s="88" t="s">
        <v>316</v>
      </c>
      <c r="W135" s="89" t="s">
        <v>317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466</v>
      </c>
      <c r="Q136" s="94" t="s">
        <v>170</v>
      </c>
      <c r="R136" s="95" t="s">
        <v>467</v>
      </c>
      <c r="S136" s="93" t="s">
        <v>172</v>
      </c>
      <c r="T136" s="91">
        <v>5619696</v>
      </c>
      <c r="U136" s="87" t="s">
        <v>468</v>
      </c>
      <c r="V136" s="88" t="s">
        <v>28</v>
      </c>
      <c r="W136" s="89" t="s">
        <v>29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469</v>
      </c>
      <c r="Q137" s="94" t="s">
        <v>170</v>
      </c>
      <c r="R137" s="95"/>
      <c r="S137" s="93"/>
      <c r="T137" s="91"/>
      <c r="U137" s="87"/>
      <c r="V137" s="88" t="s">
        <v>28</v>
      </c>
      <c r="W137" s="89" t="s">
        <v>29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" right="0.7" top="0.75" bottom="0.75" header="0.3" footer="0.3"/>
  <pageSetup paperSize="9" scale="7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7" t="s">
        <v>1681</v>
      </c>
      <c r="C2" s="327"/>
      <c r="D2" s="327"/>
      <c r="E2" s="327"/>
      <c r="F2" s="327"/>
      <c r="G2" s="327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1682</v>
      </c>
      <c r="B4" s="180" t="s">
        <v>1525</v>
      </c>
      <c r="C4" s="150" t="s">
        <v>52</v>
      </c>
      <c r="D4" s="150" t="s">
        <v>53</v>
      </c>
      <c r="E4" s="151" t="s">
        <v>54</v>
      </c>
      <c r="F4" s="151" t="s">
        <v>55</v>
      </c>
      <c r="G4" s="151" t="s">
        <v>56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4" t="s">
        <v>1683</v>
      </c>
      <c r="C6" s="213">
        <f>C8+C11+C14</f>
        <v>0</v>
      </c>
      <c r="D6" s="213">
        <f>D8+D11+D14</f>
        <v>0</v>
      </c>
      <c r="E6" s="213">
        <f>+E7+E10</f>
        <v>93816</v>
      </c>
      <c r="F6" s="213">
        <f>+F7+F10</f>
        <v>93816</v>
      </c>
      <c r="G6" s="213">
        <f>+G7+G10</f>
        <v>0</v>
      </c>
      <c r="H6" s="193" t="str">
        <f>'OPĆI DIO'!$C$1</f>
        <v>2160 SVEUČILIŠTE U RIJECI - GRAĐEVINSKI FAKULTET</v>
      </c>
    </row>
    <row r="7" spans="1:9" s="214" customFormat="1">
      <c r="A7" s="214">
        <v>43</v>
      </c>
      <c r="B7" s="212" t="s">
        <v>1684</v>
      </c>
      <c r="C7" s="215">
        <f>C8</f>
        <v>0</v>
      </c>
      <c r="D7" s="215">
        <f>D8</f>
        <v>0</v>
      </c>
      <c r="E7" s="215">
        <f>E8+E9</f>
        <v>0</v>
      </c>
      <c r="F7" s="215">
        <f>F8+F9</f>
        <v>0</v>
      </c>
      <c r="G7" s="215">
        <f>G8+G9</f>
        <v>0</v>
      </c>
      <c r="H7" s="193" t="str">
        <f>'OPĆI DIO'!$C$1</f>
        <v>2160 SVEUČILIŠTE U RIJECI - GRAĐEVINSKI FAKULTET</v>
      </c>
    </row>
    <row r="8" spans="1:9" s="174" customFormat="1">
      <c r="A8" s="174">
        <v>81</v>
      </c>
      <c r="B8" s="171" t="s">
        <v>1561</v>
      </c>
      <c r="C8" s="228"/>
      <c r="D8" s="228"/>
      <c r="E8" s="208">
        <f>SUMIF('Unos prihoda i primitaka'!$N$3:$N$505,$A8,'Unos prihoda i primitaka'!I$3:I$505)</f>
        <v>0</v>
      </c>
      <c r="F8" s="208">
        <f>SUMIF('Unos prihoda i primitaka'!$N$3:$N$505,$A8,'Unos prihoda i primitaka'!J$3:J$505)</f>
        <v>0</v>
      </c>
      <c r="G8" s="208">
        <f>SUMIF('Unos prihoda i primitaka'!$N$3:$N$505,$A8,'Unos prihoda i primitaka'!K$3:K$505)</f>
        <v>0</v>
      </c>
      <c r="H8" s="193" t="str">
        <f>'OPĆI DIO'!$C$1</f>
        <v>2160 SVEUČILIŠTE U RIJECI - GRAĐEVINSKI FAKULTET</v>
      </c>
    </row>
    <row r="9" spans="1:9" s="174" customFormat="1">
      <c r="A9" s="174">
        <v>83</v>
      </c>
      <c r="B9" s="171" t="s">
        <v>1561</v>
      </c>
      <c r="C9" s="228"/>
      <c r="D9" s="228"/>
      <c r="E9" s="208">
        <f>SUMIF('Unos prihoda i primitaka'!$N$3:$N$505,$A9,'Unos prihoda i primitaka'!I$3:I$505)</f>
        <v>0</v>
      </c>
      <c r="F9" s="208">
        <f>SUMIF('Unos prihoda i primitaka'!$N$3:$N$505,$A9,'Unos prihoda i primitaka'!J$3:J$505)</f>
        <v>0</v>
      </c>
      <c r="G9" s="208">
        <f>SUMIF('Unos prihoda i primitaka'!$N$3:$N$505,$A9,'Unos prihoda i primitaka'!K$3:K$505)</f>
        <v>0</v>
      </c>
      <c r="H9" s="193" t="str">
        <f>'OPĆI DIO'!$C$1</f>
        <v>2160 SVEUČILIŠTE U RIJECI - GRAĐEVINSKI FAKULTET</v>
      </c>
    </row>
    <row r="10" spans="1:9" s="214" customFormat="1">
      <c r="A10" s="214">
        <v>81</v>
      </c>
      <c r="B10" s="170" t="s">
        <v>1685</v>
      </c>
      <c r="C10" s="215">
        <f>C11</f>
        <v>0</v>
      </c>
      <c r="D10" s="215">
        <f>D11</f>
        <v>0</v>
      </c>
      <c r="E10" s="215">
        <f>E11</f>
        <v>93816</v>
      </c>
      <c r="F10" s="215">
        <f>F11</f>
        <v>93816</v>
      </c>
      <c r="G10" s="215">
        <f>G11</f>
        <v>0</v>
      </c>
      <c r="H10" s="193" t="str">
        <f>'OPĆI DIO'!$C$1</f>
        <v>2160 SVEUČILIŠTE U RIJECI - GRAĐEVINSKI FAKULTET</v>
      </c>
    </row>
    <row r="11" spans="1:9" s="174" customFormat="1">
      <c r="A11" s="174">
        <v>84</v>
      </c>
      <c r="B11" s="171" t="s">
        <v>1686</v>
      </c>
      <c r="C11" s="228"/>
      <c r="D11" s="228"/>
      <c r="E11" s="208">
        <f>SUMIF('Unos prihoda i primitaka'!$N$3:$N$505,$A11,'Unos prihoda i primitaka'!I$3:I$505)</f>
        <v>93816</v>
      </c>
      <c r="F11" s="208">
        <f>SUMIF('Unos prihoda i primitaka'!$N$3:$N$505,$A11,'Unos prihoda i primitaka'!J$3:J$505)</f>
        <v>93816</v>
      </c>
      <c r="G11" s="208">
        <f>SUMIF('Unos prihoda i primitaka'!$N$3:$N$505,$A11,'Unos prihoda i primitaka'!K$3:K$505)</f>
        <v>0</v>
      </c>
      <c r="H11" s="193" t="str">
        <f>'OPĆI DIO'!$C$1</f>
        <v>2160 SVEUČILIŠTE U RIJECI - GRAĐEVINSKI FAKULTET</v>
      </c>
    </row>
    <row r="12" spans="1:9">
      <c r="B12" s="224" t="s">
        <v>1687</v>
      </c>
      <c r="C12" s="225">
        <f t="shared" ref="C12:G13" si="0">C13</f>
        <v>0</v>
      </c>
      <c r="D12" s="225">
        <f t="shared" si="0"/>
        <v>0</v>
      </c>
      <c r="E12" s="225">
        <f t="shared" si="0"/>
        <v>0</v>
      </c>
      <c r="F12" s="225">
        <f t="shared" si="0"/>
        <v>0</v>
      </c>
      <c r="G12" s="225">
        <f t="shared" si="0"/>
        <v>0</v>
      </c>
      <c r="H12" s="193" t="str">
        <f>'OPĆI DIO'!$C$1</f>
        <v>2160 SVEUČILIŠTE U RIJECI - GRAĐEVINSKI FAKULTET</v>
      </c>
    </row>
    <row r="13" spans="1:9" s="214" customFormat="1">
      <c r="B13" s="212" t="s">
        <v>1558</v>
      </c>
      <c r="C13" s="215">
        <f t="shared" si="0"/>
        <v>0</v>
      </c>
      <c r="D13" s="215">
        <f t="shared" si="0"/>
        <v>0</v>
      </c>
      <c r="E13" s="215">
        <f t="shared" si="0"/>
        <v>0</v>
      </c>
      <c r="F13" s="215">
        <f t="shared" si="0"/>
        <v>0</v>
      </c>
      <c r="G13" s="215">
        <f t="shared" si="0"/>
        <v>0</v>
      </c>
      <c r="H13" s="193" t="str">
        <f>'OPĆI DIO'!$C$1</f>
        <v>2160 SVEUČILIŠTE U RIJECI - GRAĐEVINSKI FAKULTET</v>
      </c>
    </row>
    <row r="14" spans="1:9" s="174" customFormat="1">
      <c r="A14" s="174">
        <v>5</v>
      </c>
      <c r="B14" s="171" t="s">
        <v>1558</v>
      </c>
      <c r="C14" s="228"/>
      <c r="D14" s="228"/>
      <c r="E14" s="208">
        <f>SUMIF('Unos rashoda i izdataka'!$T$3:$T$501,$A14,'Unos rashoda i izdataka'!K$3:K$501)+SUMIF('Unos rashoda P4'!$V$3:$V$501,$A14,'Unos rashoda P4'!I$3:I$501)</f>
        <v>0</v>
      </c>
      <c r="F14" s="208">
        <f>SUMIF('Unos rashoda i izdataka'!$T$3:$T$501,$A14,'Unos rashoda i izdataka'!L$3:L$501)+SUMIF('Unos rashoda P4'!$V$3:$V$501,$A14,'Unos rashoda P4'!J$3:J$501)</f>
        <v>0</v>
      </c>
      <c r="G14" s="208">
        <f>SUMIF('Unos rashoda i izdataka'!$T$3:$T$501,$A14,'Unos rashoda i izdataka'!M$3:M$501)+SUMIF('Unos rashoda P4'!$V$3:$V$501,$A14,'Unos rashoda P4'!K$3:K$501)</f>
        <v>0</v>
      </c>
      <c r="H14" s="193" t="str">
        <f>'OPĆI DIO'!$C$1</f>
        <v>2160 SVEUČILIŠTE U RIJECI - GRAĐEVINSKI FAKULTET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J346"/>
  <sheetViews>
    <sheetView zoomScale="110" zoomScaleNormal="110" workbookViewId="0">
      <pane xSplit="5" ySplit="3" topLeftCell="F136" activePane="bottomRight" state="frozen"/>
      <selection pane="topRight" activeCell="F1" sqref="F1"/>
      <selection pane="bottomLeft" activeCell="A4" sqref="A4"/>
      <selection pane="bottomRight" activeCell="L151" sqref="L151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1688</v>
      </c>
      <c r="B1" s="230" t="s">
        <v>1689</v>
      </c>
      <c r="C1" s="100"/>
      <c r="D1" s="100"/>
    </row>
    <row r="2" spans="1:10">
      <c r="A2" s="234" t="s">
        <v>1690</v>
      </c>
      <c r="B2" s="235" t="s">
        <v>1691</v>
      </c>
      <c r="C2" s="235"/>
      <c r="D2" s="235"/>
    </row>
    <row r="3" spans="1:10">
      <c r="A3" s="120" t="s">
        <v>1692</v>
      </c>
      <c r="B3" s="120" t="s">
        <v>1693</v>
      </c>
      <c r="C3" s="120" t="s">
        <v>1694</v>
      </c>
      <c r="D3" s="120" t="s">
        <v>1695</v>
      </c>
      <c r="E3" s="120" t="s">
        <v>644</v>
      </c>
      <c r="F3" s="120" t="s">
        <v>645</v>
      </c>
      <c r="G3" s="128" t="s">
        <v>646</v>
      </c>
      <c r="H3" s="120" t="s">
        <v>647</v>
      </c>
      <c r="I3" s="123"/>
      <c r="J3" s="123"/>
    </row>
    <row r="4" spans="1:10">
      <c r="A4" s="121" t="s">
        <v>23</v>
      </c>
      <c r="B4" s="121" t="s">
        <v>1696</v>
      </c>
      <c r="C4" s="121" t="s">
        <v>1697</v>
      </c>
      <c r="D4" s="121" t="s">
        <v>1698</v>
      </c>
      <c r="E4" s="121" t="s">
        <v>676</v>
      </c>
      <c r="F4" s="121" t="s">
        <v>677</v>
      </c>
      <c r="G4" s="129" t="s">
        <v>678</v>
      </c>
      <c r="H4" s="121" t="s">
        <v>679</v>
      </c>
      <c r="I4" s="124"/>
      <c r="J4" s="124"/>
    </row>
    <row r="5" spans="1:10">
      <c r="A5" s="121"/>
      <c r="B5" s="121"/>
      <c r="C5" s="121"/>
      <c r="D5" s="121"/>
      <c r="E5" s="121" t="s">
        <v>681</v>
      </c>
      <c r="F5" s="121" t="s">
        <v>682</v>
      </c>
      <c r="G5" s="129" t="s">
        <v>683</v>
      </c>
      <c r="H5" s="121" t="s">
        <v>684</v>
      </c>
      <c r="I5" s="124"/>
      <c r="J5" s="124"/>
    </row>
    <row r="6" spans="1:10">
      <c r="A6" s="121"/>
      <c r="B6" s="121"/>
      <c r="C6" s="121"/>
      <c r="D6" s="121"/>
      <c r="E6" s="121" t="s">
        <v>686</v>
      </c>
      <c r="F6" s="121" t="s">
        <v>687</v>
      </c>
      <c r="G6" s="129" t="s">
        <v>683</v>
      </c>
      <c r="H6" s="121" t="s">
        <v>684</v>
      </c>
      <c r="I6" s="124"/>
      <c r="J6" s="124"/>
    </row>
    <row r="7" spans="1:10">
      <c r="A7" s="121"/>
      <c r="B7" s="121"/>
      <c r="C7" s="121"/>
      <c r="D7" s="121"/>
      <c r="E7" s="121" t="s">
        <v>689</v>
      </c>
      <c r="F7" s="121" t="s">
        <v>690</v>
      </c>
      <c r="G7" s="129" t="s">
        <v>678</v>
      </c>
      <c r="H7" s="121" t="s">
        <v>679</v>
      </c>
      <c r="I7" s="124"/>
      <c r="J7" s="124"/>
    </row>
    <row r="8" spans="1:10">
      <c r="A8" s="121"/>
      <c r="B8" s="121"/>
      <c r="C8" s="121"/>
      <c r="D8" s="121"/>
      <c r="E8" s="121" t="s">
        <v>692</v>
      </c>
      <c r="F8" s="121" t="s">
        <v>693</v>
      </c>
      <c r="G8" s="129" t="s">
        <v>678</v>
      </c>
      <c r="H8" s="121" t="s">
        <v>679</v>
      </c>
      <c r="I8" s="124"/>
      <c r="J8" s="124"/>
    </row>
    <row r="9" spans="1:10">
      <c r="A9" s="121"/>
      <c r="B9" s="121"/>
      <c r="C9" s="121"/>
      <c r="D9" s="121"/>
      <c r="E9" s="121" t="s">
        <v>695</v>
      </c>
      <c r="F9" s="121" t="s">
        <v>696</v>
      </c>
      <c r="G9" s="129" t="s">
        <v>678</v>
      </c>
      <c r="H9" s="121" t="s">
        <v>679</v>
      </c>
      <c r="I9" s="124"/>
      <c r="J9" s="124"/>
    </row>
    <row r="10" spans="1:10">
      <c r="A10" s="121"/>
      <c r="B10" s="121"/>
      <c r="C10" s="121"/>
      <c r="D10" s="121"/>
      <c r="E10" s="121" t="s">
        <v>698</v>
      </c>
      <c r="F10" s="121" t="s">
        <v>699</v>
      </c>
      <c r="G10" s="129" t="s">
        <v>652</v>
      </c>
      <c r="H10" s="121" t="s">
        <v>653</v>
      </c>
      <c r="I10" s="124"/>
      <c r="J10" s="124"/>
    </row>
    <row r="11" spans="1:10">
      <c r="A11" s="121"/>
      <c r="B11" s="121"/>
      <c r="C11" s="121"/>
      <c r="D11" s="121"/>
      <c r="E11" s="121" t="s">
        <v>701</v>
      </c>
      <c r="F11" s="121" t="s">
        <v>702</v>
      </c>
      <c r="G11" s="129" t="s">
        <v>670</v>
      </c>
      <c r="H11" s="121" t="s">
        <v>671</v>
      </c>
      <c r="I11" s="124"/>
      <c r="J11" s="124"/>
    </row>
    <row r="12" spans="1:10">
      <c r="A12" s="121"/>
      <c r="B12" s="121"/>
      <c r="C12" s="121"/>
      <c r="D12" s="121"/>
      <c r="E12" s="121" t="s">
        <v>704</v>
      </c>
      <c r="F12" s="121" t="s">
        <v>705</v>
      </c>
      <c r="G12" s="129" t="s">
        <v>706</v>
      </c>
      <c r="H12" s="121" t="s">
        <v>707</v>
      </c>
      <c r="I12" s="124"/>
      <c r="J12" s="124"/>
    </row>
    <row r="13" spans="1:10">
      <c r="A13" s="121"/>
      <c r="B13" s="121"/>
      <c r="C13" s="121"/>
      <c r="D13" s="121"/>
      <c r="E13" s="121" t="s">
        <v>709</v>
      </c>
      <c r="F13" s="121" t="s">
        <v>710</v>
      </c>
      <c r="G13" s="129" t="s">
        <v>678</v>
      </c>
      <c r="H13" s="121" t="s">
        <v>679</v>
      </c>
      <c r="I13" s="124"/>
      <c r="J13" s="124"/>
    </row>
    <row r="14" spans="1:10">
      <c r="A14" s="121"/>
      <c r="B14" s="121"/>
      <c r="C14" s="121"/>
      <c r="D14" s="121"/>
      <c r="E14" s="121" t="s">
        <v>712</v>
      </c>
      <c r="F14" s="121" t="s">
        <v>713</v>
      </c>
      <c r="G14" s="129" t="s">
        <v>678</v>
      </c>
      <c r="H14" s="121" t="s">
        <v>679</v>
      </c>
      <c r="I14" s="124"/>
      <c r="J14" s="124"/>
    </row>
    <row r="15" spans="1:10">
      <c r="A15" s="121"/>
      <c r="B15" s="121"/>
      <c r="C15" s="121"/>
      <c r="D15" s="121"/>
      <c r="E15" s="121" t="s">
        <v>715</v>
      </c>
      <c r="F15" s="121" t="s">
        <v>716</v>
      </c>
      <c r="G15" s="129" t="s">
        <v>678</v>
      </c>
      <c r="H15" s="121" t="s">
        <v>679</v>
      </c>
      <c r="I15" s="124"/>
      <c r="J15" s="124"/>
    </row>
    <row r="16" spans="1:10">
      <c r="A16" s="121"/>
      <c r="B16" s="121"/>
      <c r="C16" s="121"/>
      <c r="D16" s="121"/>
      <c r="E16" s="121" t="s">
        <v>718</v>
      </c>
      <c r="F16" s="121" t="s">
        <v>719</v>
      </c>
      <c r="G16" s="129" t="s">
        <v>678</v>
      </c>
      <c r="H16" s="121" t="s">
        <v>679</v>
      </c>
      <c r="I16" s="124"/>
      <c r="J16" s="124"/>
    </row>
    <row r="17" spans="1:10">
      <c r="A17" s="121"/>
      <c r="B17" s="121"/>
      <c r="C17" s="121"/>
      <c r="D17" s="121"/>
      <c r="E17" s="121" t="s">
        <v>721</v>
      </c>
      <c r="F17" s="121" t="s">
        <v>722</v>
      </c>
      <c r="G17" s="129" t="s">
        <v>670</v>
      </c>
      <c r="H17" s="121" t="s">
        <v>671</v>
      </c>
      <c r="I17" s="124"/>
      <c r="J17" s="124"/>
    </row>
    <row r="18" spans="1:10">
      <c r="A18" s="121"/>
      <c r="B18" s="121"/>
      <c r="C18" s="121"/>
      <c r="D18" s="121"/>
      <c r="E18" s="121" t="s">
        <v>724</v>
      </c>
      <c r="F18" s="121" t="s">
        <v>725</v>
      </c>
      <c r="G18" s="129" t="s">
        <v>678</v>
      </c>
      <c r="H18" s="121" t="s">
        <v>679</v>
      </c>
      <c r="I18" s="124"/>
      <c r="J18" s="124"/>
    </row>
    <row r="19" spans="1:10">
      <c r="A19" s="121"/>
      <c r="B19" s="121"/>
      <c r="C19" s="121"/>
      <c r="D19" s="121"/>
      <c r="E19" s="121" t="s">
        <v>746</v>
      </c>
      <c r="F19" s="121" t="s">
        <v>747</v>
      </c>
      <c r="G19" s="129" t="s">
        <v>678</v>
      </c>
      <c r="H19" s="121" t="s">
        <v>679</v>
      </c>
      <c r="I19" s="124"/>
      <c r="J19" s="124"/>
    </row>
    <row r="20" spans="1:10">
      <c r="A20" s="121"/>
      <c r="B20" s="121"/>
      <c r="C20" s="121"/>
      <c r="D20" s="121"/>
      <c r="E20" s="121" t="s">
        <v>749</v>
      </c>
      <c r="F20" s="121" t="s">
        <v>750</v>
      </c>
      <c r="G20" s="129" t="s">
        <v>729</v>
      </c>
      <c r="H20" s="121" t="s">
        <v>730</v>
      </c>
      <c r="I20" s="124"/>
      <c r="J20" s="124"/>
    </row>
    <row r="21" spans="1:10">
      <c r="A21" s="121"/>
      <c r="B21" s="121"/>
      <c r="C21" s="121"/>
      <c r="D21" s="121"/>
      <c r="E21" s="121" t="s">
        <v>752</v>
      </c>
      <c r="F21" s="121" t="s">
        <v>753</v>
      </c>
      <c r="G21" s="129" t="s">
        <v>678</v>
      </c>
      <c r="H21" s="121" t="s">
        <v>679</v>
      </c>
      <c r="I21" s="124"/>
      <c r="J21" s="124"/>
    </row>
    <row r="22" spans="1:10">
      <c r="A22" s="121"/>
      <c r="B22" s="121"/>
      <c r="C22" s="121"/>
      <c r="D22" s="121"/>
      <c r="E22" s="121" t="s">
        <v>761</v>
      </c>
      <c r="F22" s="121" t="s">
        <v>762</v>
      </c>
      <c r="G22" s="129" t="s">
        <v>678</v>
      </c>
      <c r="H22" s="121" t="s">
        <v>679</v>
      </c>
      <c r="I22" s="124"/>
      <c r="J22" s="124"/>
    </row>
    <row r="23" spans="1:10">
      <c r="A23" s="121"/>
      <c r="B23" s="121"/>
      <c r="C23" s="121"/>
      <c r="D23" s="121"/>
      <c r="E23" s="121" t="s">
        <v>786</v>
      </c>
      <c r="F23" s="121" t="s">
        <v>787</v>
      </c>
      <c r="G23" s="129" t="s">
        <v>678</v>
      </c>
      <c r="H23" s="121" t="s">
        <v>679</v>
      </c>
      <c r="I23" s="124"/>
      <c r="J23" s="124"/>
    </row>
    <row r="24" spans="1:10">
      <c r="A24" s="121"/>
      <c r="B24" s="121"/>
      <c r="C24" s="121"/>
      <c r="D24" s="121"/>
      <c r="E24" s="121" t="s">
        <v>795</v>
      </c>
      <c r="F24" s="121" t="s">
        <v>796</v>
      </c>
      <c r="G24" s="129" t="s">
        <v>678</v>
      </c>
      <c r="H24" s="121" t="s">
        <v>679</v>
      </c>
      <c r="I24" s="124"/>
      <c r="J24" s="124"/>
    </row>
    <row r="25" spans="1:10">
      <c r="A25" s="121"/>
      <c r="B25" s="121"/>
      <c r="C25" s="121"/>
      <c r="D25" s="121"/>
      <c r="E25" s="121" t="s">
        <v>804</v>
      </c>
      <c r="F25" s="121" t="s">
        <v>805</v>
      </c>
      <c r="G25" s="129" t="s">
        <v>806</v>
      </c>
      <c r="H25" s="121" t="s">
        <v>807</v>
      </c>
      <c r="I25" s="124"/>
      <c r="J25" s="124"/>
    </row>
    <row r="26" spans="1:10">
      <c r="A26" s="121"/>
      <c r="B26" s="121"/>
      <c r="C26" s="121"/>
      <c r="D26" s="121"/>
      <c r="E26" s="121" t="s">
        <v>997</v>
      </c>
      <c r="F26" s="121" t="s">
        <v>830</v>
      </c>
      <c r="G26" s="129" t="s">
        <v>678</v>
      </c>
      <c r="H26" s="121" t="s">
        <v>679</v>
      </c>
      <c r="I26" s="124"/>
      <c r="J26" s="124"/>
    </row>
    <row r="27" spans="1:10">
      <c r="A27" s="121"/>
      <c r="B27" s="121"/>
      <c r="C27" s="121"/>
      <c r="D27" s="121"/>
      <c r="E27" s="121" t="s">
        <v>1002</v>
      </c>
      <c r="F27" s="121" t="s">
        <v>1003</v>
      </c>
      <c r="G27" s="129" t="s">
        <v>678</v>
      </c>
      <c r="H27" s="121" t="s">
        <v>679</v>
      </c>
      <c r="I27" s="124"/>
      <c r="J27" s="124"/>
    </row>
    <row r="28" spans="1:10">
      <c r="A28" s="121"/>
      <c r="B28" s="121"/>
      <c r="C28" s="121"/>
      <c r="D28" s="121"/>
      <c r="E28" s="121" t="s">
        <v>1004</v>
      </c>
      <c r="F28" s="121" t="s">
        <v>1005</v>
      </c>
      <c r="G28" s="129" t="s">
        <v>678</v>
      </c>
      <c r="H28" s="121" t="s">
        <v>679</v>
      </c>
      <c r="I28" s="124"/>
      <c r="J28" s="124"/>
    </row>
    <row r="29" spans="1:10">
      <c r="A29" s="121"/>
      <c r="B29" s="121"/>
      <c r="C29" s="121"/>
      <c r="D29" s="121"/>
      <c r="E29" s="121" t="s">
        <v>1006</v>
      </c>
      <c r="F29" s="121" t="s">
        <v>1007</v>
      </c>
      <c r="G29" s="129" t="s">
        <v>665</v>
      </c>
      <c r="H29" s="121" t="s">
        <v>666</v>
      </c>
      <c r="I29" s="124"/>
      <c r="J29" s="124"/>
    </row>
    <row r="30" spans="1:10">
      <c r="A30" s="121"/>
      <c r="B30" s="121"/>
      <c r="C30" s="121"/>
      <c r="D30" s="121"/>
      <c r="E30" s="121" t="s">
        <v>1026</v>
      </c>
      <c r="F30" s="121" t="s">
        <v>1027</v>
      </c>
      <c r="G30" s="129" t="s">
        <v>678</v>
      </c>
      <c r="H30" s="121" t="s">
        <v>679</v>
      </c>
      <c r="I30" s="124"/>
      <c r="J30" s="124"/>
    </row>
    <row r="31" spans="1:10">
      <c r="A31" s="121"/>
      <c r="B31" s="121"/>
      <c r="C31" s="121"/>
      <c r="D31" s="121"/>
      <c r="E31" s="121" t="s">
        <v>1030</v>
      </c>
      <c r="F31" s="121" t="s">
        <v>1031</v>
      </c>
      <c r="G31" s="129" t="s">
        <v>678</v>
      </c>
      <c r="H31" s="121" t="s">
        <v>679</v>
      </c>
      <c r="I31" s="124"/>
      <c r="J31" s="124"/>
    </row>
    <row r="32" spans="1:10">
      <c r="A32" s="121"/>
      <c r="B32" s="121"/>
      <c r="C32" s="121"/>
      <c r="D32" s="121"/>
      <c r="E32" s="121" t="s">
        <v>1048</v>
      </c>
      <c r="F32" s="121" t="s">
        <v>1049</v>
      </c>
      <c r="G32" s="129" t="s">
        <v>678</v>
      </c>
      <c r="H32" s="121" t="s">
        <v>679</v>
      </c>
      <c r="I32" s="124"/>
      <c r="J32" s="124"/>
    </row>
    <row r="33" spans="1:10">
      <c r="A33" s="121"/>
      <c r="B33" s="121"/>
      <c r="C33" s="121"/>
      <c r="D33" s="121"/>
      <c r="E33" s="121" t="s">
        <v>1050</v>
      </c>
      <c r="F33" s="121" t="s">
        <v>1051</v>
      </c>
      <c r="G33" s="129" t="s">
        <v>678</v>
      </c>
      <c r="H33" s="121" t="s">
        <v>679</v>
      </c>
      <c r="I33" s="124"/>
      <c r="J33" s="124"/>
    </row>
    <row r="34" spans="1:10">
      <c r="A34" s="121"/>
      <c r="B34" s="121"/>
      <c r="C34" s="121"/>
      <c r="D34" s="121"/>
      <c r="E34" s="121" t="s">
        <v>1052</v>
      </c>
      <c r="F34" s="121" t="s">
        <v>1053</v>
      </c>
      <c r="G34" s="129" t="s">
        <v>678</v>
      </c>
      <c r="H34" s="121" t="s">
        <v>679</v>
      </c>
      <c r="I34" s="124"/>
      <c r="J34" s="124"/>
    </row>
    <row r="35" spans="1:10">
      <c r="A35" s="121"/>
      <c r="B35" s="121"/>
      <c r="C35" s="121"/>
      <c r="D35" s="121"/>
      <c r="E35" s="121" t="s">
        <v>1054</v>
      </c>
      <c r="F35" s="121" t="s">
        <v>1055</v>
      </c>
      <c r="G35" s="129" t="s">
        <v>678</v>
      </c>
      <c r="H35" s="121" t="s">
        <v>679</v>
      </c>
      <c r="I35" s="124"/>
      <c r="J35" s="124"/>
    </row>
    <row r="36" spans="1:10">
      <c r="A36" s="121"/>
      <c r="B36" s="121"/>
      <c r="C36" s="121"/>
      <c r="D36" s="121"/>
      <c r="E36" s="121" t="s">
        <v>1060</v>
      </c>
      <c r="F36" s="121" t="s">
        <v>1061</v>
      </c>
      <c r="G36" s="129" t="s">
        <v>678</v>
      </c>
      <c r="H36" s="121" t="s">
        <v>679</v>
      </c>
      <c r="I36" s="124"/>
      <c r="J36" s="124"/>
    </row>
    <row r="37" spans="1:10">
      <c r="A37" s="121"/>
      <c r="B37" s="121"/>
      <c r="C37" s="121"/>
      <c r="D37" s="121"/>
      <c r="E37" s="121" t="s">
        <v>1068</v>
      </c>
      <c r="F37" s="121" t="s">
        <v>1069</v>
      </c>
      <c r="G37" s="129" t="s">
        <v>678</v>
      </c>
      <c r="H37" s="121" t="s">
        <v>679</v>
      </c>
      <c r="I37" s="124"/>
      <c r="J37" s="124"/>
    </row>
    <row r="38" spans="1:10">
      <c r="A38" s="121"/>
      <c r="B38" s="121"/>
      <c r="C38" s="121"/>
      <c r="D38" s="121"/>
      <c r="E38" s="121" t="s">
        <v>1074</v>
      </c>
      <c r="F38" s="121" t="s">
        <v>1075</v>
      </c>
      <c r="G38" s="129" t="s">
        <v>678</v>
      </c>
      <c r="H38" s="121" t="s">
        <v>679</v>
      </c>
      <c r="I38" s="124"/>
      <c r="J38" s="124"/>
    </row>
    <row r="39" spans="1:10">
      <c r="A39" s="121"/>
      <c r="B39" s="121"/>
      <c r="C39" s="121"/>
      <c r="D39" s="121"/>
      <c r="E39" s="121" t="s">
        <v>1076</v>
      </c>
      <c r="F39" s="121" t="s">
        <v>1077</v>
      </c>
      <c r="G39" s="129" t="s">
        <v>678</v>
      </c>
      <c r="H39" s="121" t="s">
        <v>679</v>
      </c>
      <c r="I39" s="124"/>
      <c r="J39" s="124"/>
    </row>
    <row r="40" spans="1:10">
      <c r="A40" s="121"/>
      <c r="B40" s="121"/>
      <c r="C40" s="121"/>
      <c r="D40" s="121"/>
      <c r="E40" s="121" t="s">
        <v>1078</v>
      </c>
      <c r="F40" s="121" t="s">
        <v>1079</v>
      </c>
      <c r="G40" s="129" t="s">
        <v>678</v>
      </c>
      <c r="H40" s="121" t="s">
        <v>679</v>
      </c>
      <c r="I40" s="124"/>
      <c r="J40" s="124"/>
    </row>
    <row r="41" spans="1:10">
      <c r="A41" s="121"/>
      <c r="B41" s="121"/>
      <c r="C41" s="121"/>
      <c r="D41" s="121"/>
      <c r="E41" s="121" t="s">
        <v>1081</v>
      </c>
      <c r="F41" s="121" t="s">
        <v>1082</v>
      </c>
      <c r="G41" s="129" t="s">
        <v>678</v>
      </c>
      <c r="H41" s="121" t="s">
        <v>679</v>
      </c>
      <c r="I41" s="124"/>
      <c r="J41" s="124"/>
    </row>
    <row r="42" spans="1:10">
      <c r="A42" s="121"/>
      <c r="B42" s="121"/>
      <c r="C42" s="121"/>
      <c r="D42" s="121"/>
      <c r="E42" s="121" t="s">
        <v>1087</v>
      </c>
      <c r="F42" s="121" t="s">
        <v>1088</v>
      </c>
      <c r="G42" s="129" t="s">
        <v>678</v>
      </c>
      <c r="H42" s="121" t="s">
        <v>679</v>
      </c>
      <c r="I42" s="124"/>
      <c r="J42" s="124"/>
    </row>
    <row r="43" spans="1:10">
      <c r="A43" s="121"/>
      <c r="B43" s="121"/>
      <c r="C43" s="121"/>
      <c r="D43" s="121"/>
      <c r="E43" s="121" t="s">
        <v>1089</v>
      </c>
      <c r="F43" s="121" t="s">
        <v>1090</v>
      </c>
      <c r="G43" s="129" t="s">
        <v>683</v>
      </c>
      <c r="H43" s="121" t="s">
        <v>684</v>
      </c>
      <c r="I43" s="124"/>
      <c r="J43" s="124"/>
    </row>
    <row r="44" spans="1:10">
      <c r="A44" s="121"/>
      <c r="B44" s="121"/>
      <c r="C44" s="121"/>
      <c r="D44" s="121"/>
      <c r="E44" s="121" t="s">
        <v>1091</v>
      </c>
      <c r="F44" s="121" t="s">
        <v>790</v>
      </c>
      <c r="G44" s="129" t="s">
        <v>678</v>
      </c>
      <c r="H44" s="121" t="s">
        <v>679</v>
      </c>
      <c r="I44" s="124"/>
      <c r="J44" s="124"/>
    </row>
    <row r="45" spans="1:10">
      <c r="A45" s="121"/>
      <c r="B45" s="121"/>
      <c r="C45" s="121"/>
      <c r="D45" s="121"/>
      <c r="E45" s="121" t="s">
        <v>1100</v>
      </c>
      <c r="F45" s="121" t="s">
        <v>1101</v>
      </c>
      <c r="G45" s="129" t="s">
        <v>670</v>
      </c>
      <c r="H45" s="121" t="s">
        <v>671</v>
      </c>
      <c r="I45" s="124"/>
      <c r="J45" s="124"/>
    </row>
    <row r="46" spans="1:10">
      <c r="A46" s="121"/>
      <c r="B46" s="121"/>
      <c r="C46" s="121"/>
      <c r="D46" s="121"/>
      <c r="E46" s="121" t="s">
        <v>1108</v>
      </c>
      <c r="F46" s="121" t="s">
        <v>1109</v>
      </c>
      <c r="G46" s="129" t="s">
        <v>678</v>
      </c>
      <c r="H46" s="121" t="s">
        <v>679</v>
      </c>
      <c r="I46" s="124"/>
      <c r="J46" s="124"/>
    </row>
    <row r="47" spans="1:10">
      <c r="A47" s="121"/>
      <c r="B47" s="121"/>
      <c r="C47" s="121"/>
      <c r="D47" s="121"/>
      <c r="E47" s="121" t="s">
        <v>1110</v>
      </c>
      <c r="F47" s="121" t="s">
        <v>1111</v>
      </c>
      <c r="G47" s="129" t="s">
        <v>678</v>
      </c>
      <c r="H47" s="121" t="s">
        <v>679</v>
      </c>
      <c r="I47" s="124"/>
      <c r="J47" s="124"/>
    </row>
    <row r="48" spans="1:10">
      <c r="A48" s="121"/>
      <c r="B48" s="121"/>
      <c r="C48" s="121"/>
      <c r="D48" s="121"/>
      <c r="E48" s="121" t="s">
        <v>1175</v>
      </c>
      <c r="F48" s="121" t="s">
        <v>1176</v>
      </c>
      <c r="G48" s="129" t="s">
        <v>678</v>
      </c>
      <c r="H48" s="121" t="s">
        <v>679</v>
      </c>
      <c r="I48" s="124"/>
      <c r="J48" s="124"/>
    </row>
    <row r="49" spans="1:10">
      <c r="A49" s="121"/>
      <c r="B49" s="121"/>
      <c r="C49" s="121"/>
      <c r="D49" s="121"/>
      <c r="E49" s="121" t="s">
        <v>1183</v>
      </c>
      <c r="F49" s="121" t="s">
        <v>1184</v>
      </c>
      <c r="G49" s="129" t="s">
        <v>678</v>
      </c>
      <c r="H49" s="121" t="s">
        <v>679</v>
      </c>
      <c r="I49" s="124"/>
      <c r="J49" s="124"/>
    </row>
    <row r="50" spans="1:10">
      <c r="A50" s="121"/>
      <c r="B50" s="121"/>
      <c r="C50" s="121"/>
      <c r="D50" s="121"/>
      <c r="E50" s="121" t="s">
        <v>1189</v>
      </c>
      <c r="F50" s="121" t="s">
        <v>1190</v>
      </c>
      <c r="G50" s="129" t="s">
        <v>806</v>
      </c>
      <c r="H50" s="121" t="s">
        <v>807</v>
      </c>
      <c r="I50" s="124"/>
      <c r="J50" s="124"/>
    </row>
    <row r="51" spans="1:10">
      <c r="A51" s="121"/>
      <c r="B51" s="121"/>
      <c r="C51" s="121"/>
      <c r="D51" s="121"/>
      <c r="E51" s="121" t="s">
        <v>1195</v>
      </c>
      <c r="F51" s="121" t="s">
        <v>1196</v>
      </c>
      <c r="G51" s="129" t="s">
        <v>652</v>
      </c>
      <c r="H51" s="121" t="s">
        <v>653</v>
      </c>
      <c r="I51" s="124"/>
      <c r="J51" s="124"/>
    </row>
    <row r="52" spans="1:10">
      <c r="A52" s="121"/>
      <c r="B52" s="121"/>
      <c r="C52" s="121"/>
      <c r="D52" s="121"/>
      <c r="E52" s="121" t="s">
        <v>1234</v>
      </c>
      <c r="F52" s="121" t="s">
        <v>1206</v>
      </c>
      <c r="G52" s="129" t="s">
        <v>665</v>
      </c>
      <c r="H52" s="121" t="s">
        <v>666</v>
      </c>
      <c r="I52" s="124"/>
      <c r="J52" s="124"/>
    </row>
    <row r="53" spans="1:10">
      <c r="A53" s="121"/>
      <c r="B53" s="121"/>
      <c r="C53" s="121"/>
      <c r="D53" s="121"/>
      <c r="E53" s="121" t="s">
        <v>1260</v>
      </c>
      <c r="F53" s="121" t="s">
        <v>1229</v>
      </c>
      <c r="G53" s="129" t="s">
        <v>1146</v>
      </c>
      <c r="H53" s="121" t="s">
        <v>1147</v>
      </c>
      <c r="I53" s="124"/>
      <c r="J53" s="124"/>
    </row>
    <row r="54" spans="1:10">
      <c r="A54" s="121"/>
      <c r="B54" s="121"/>
      <c r="C54" s="121"/>
      <c r="D54" s="121"/>
      <c r="E54" s="121" t="s">
        <v>1265</v>
      </c>
      <c r="F54" s="121" t="s">
        <v>1204</v>
      </c>
      <c r="G54" s="129" t="s">
        <v>678</v>
      </c>
      <c r="H54" s="121" t="s">
        <v>679</v>
      </c>
      <c r="I54" s="124"/>
      <c r="J54" s="124"/>
    </row>
    <row r="55" spans="1:10">
      <c r="A55" s="121"/>
      <c r="B55" s="121"/>
      <c r="C55" s="121"/>
      <c r="D55" s="121"/>
      <c r="E55" s="121" t="s">
        <v>1270</v>
      </c>
      <c r="F55" s="121" t="s">
        <v>1210</v>
      </c>
      <c r="G55" s="129" t="s">
        <v>678</v>
      </c>
      <c r="H55" s="121" t="s">
        <v>679</v>
      </c>
      <c r="I55" s="124"/>
      <c r="J55" s="124"/>
    </row>
    <row r="56" spans="1:10">
      <c r="A56" s="121"/>
      <c r="B56" s="121"/>
      <c r="C56" s="121"/>
      <c r="D56" s="121"/>
      <c r="E56" s="121" t="s">
        <v>1271</v>
      </c>
      <c r="F56" s="121" t="s">
        <v>1272</v>
      </c>
      <c r="G56" s="129" t="s">
        <v>678</v>
      </c>
      <c r="H56" s="121" t="s">
        <v>679</v>
      </c>
      <c r="I56" s="124"/>
      <c r="J56" s="124"/>
    </row>
    <row r="57" spans="1:10">
      <c r="A57" s="121"/>
      <c r="B57" s="121"/>
      <c r="C57" s="121"/>
      <c r="D57" s="121"/>
      <c r="E57" s="121" t="s">
        <v>1277</v>
      </c>
      <c r="F57" s="121" t="s">
        <v>1278</v>
      </c>
      <c r="G57" s="129" t="s">
        <v>678</v>
      </c>
      <c r="H57" s="121" t="s">
        <v>679</v>
      </c>
      <c r="I57" s="124"/>
      <c r="J57" s="124"/>
    </row>
    <row r="58" spans="1:10">
      <c r="A58" s="121"/>
      <c r="B58" s="121"/>
      <c r="C58" s="121" t="s">
        <v>1699</v>
      </c>
      <c r="D58" s="121" t="s">
        <v>1700</v>
      </c>
      <c r="E58" s="121" t="s">
        <v>732</v>
      </c>
      <c r="F58" s="121" t="s">
        <v>733</v>
      </c>
      <c r="G58" s="129" t="s">
        <v>734</v>
      </c>
      <c r="H58" s="121" t="s">
        <v>735</v>
      </c>
      <c r="I58" s="124"/>
      <c r="J58" s="124"/>
    </row>
    <row r="59" spans="1:10">
      <c r="A59" s="121"/>
      <c r="B59" s="121"/>
      <c r="C59" s="121"/>
      <c r="D59" s="121"/>
      <c r="E59" s="121" t="s">
        <v>737</v>
      </c>
      <c r="F59" s="121" t="s">
        <v>738</v>
      </c>
      <c r="G59" s="129" t="s">
        <v>734</v>
      </c>
      <c r="H59" s="121" t="s">
        <v>735</v>
      </c>
      <c r="I59" s="124"/>
      <c r="J59" s="124"/>
    </row>
    <row r="60" spans="1:10">
      <c r="A60" s="121"/>
      <c r="B60" s="121"/>
      <c r="C60" s="121"/>
      <c r="D60" s="121"/>
      <c r="E60" s="121" t="s">
        <v>740</v>
      </c>
      <c r="F60" s="121" t="s">
        <v>741</v>
      </c>
      <c r="G60" s="129" t="s">
        <v>734</v>
      </c>
      <c r="H60" s="121" t="s">
        <v>735</v>
      </c>
      <c r="I60" s="124"/>
      <c r="J60" s="124"/>
    </row>
    <row r="61" spans="1:10">
      <c r="A61" s="121"/>
      <c r="B61" s="121"/>
      <c r="C61" s="121"/>
      <c r="D61" s="121"/>
      <c r="E61" s="121" t="s">
        <v>743</v>
      </c>
      <c r="F61" s="121" t="s">
        <v>744</v>
      </c>
      <c r="G61" s="129" t="s">
        <v>734</v>
      </c>
      <c r="H61" s="121" t="s">
        <v>735</v>
      </c>
      <c r="I61" s="124"/>
      <c r="J61" s="124"/>
    </row>
    <row r="62" spans="1:10">
      <c r="A62" s="121"/>
      <c r="B62" s="121"/>
      <c r="C62" s="121"/>
      <c r="D62" s="121"/>
      <c r="E62" s="121" t="s">
        <v>1187</v>
      </c>
      <c r="F62" s="121" t="s">
        <v>1188</v>
      </c>
      <c r="G62" s="129" t="s">
        <v>734</v>
      </c>
      <c r="H62" s="121" t="s">
        <v>735</v>
      </c>
      <c r="I62" s="124"/>
      <c r="J62" s="124"/>
    </row>
    <row r="63" spans="1:10">
      <c r="A63" s="121"/>
      <c r="B63" s="121"/>
      <c r="C63" s="121"/>
      <c r="D63" s="121"/>
      <c r="E63" s="121" t="s">
        <v>1235</v>
      </c>
      <c r="F63" s="121" t="s">
        <v>1236</v>
      </c>
      <c r="G63" s="129" t="s">
        <v>734</v>
      </c>
      <c r="H63" s="121" t="s">
        <v>735</v>
      </c>
      <c r="I63" s="124"/>
      <c r="J63" s="124"/>
    </row>
    <row r="64" spans="1:10">
      <c r="A64" s="121"/>
      <c r="B64" s="121"/>
      <c r="C64" s="121"/>
      <c r="D64" s="121"/>
      <c r="E64" s="121" t="s">
        <v>1241</v>
      </c>
      <c r="F64" s="121" t="s">
        <v>1242</v>
      </c>
      <c r="G64" s="129" t="s">
        <v>734</v>
      </c>
      <c r="H64" s="121" t="s">
        <v>735</v>
      </c>
      <c r="I64" s="124"/>
      <c r="J64" s="124"/>
    </row>
    <row r="65" spans="1:10">
      <c r="A65" s="121"/>
      <c r="B65" s="121"/>
      <c r="C65" s="121" t="s">
        <v>1701</v>
      </c>
      <c r="D65" s="121" t="s">
        <v>779</v>
      </c>
      <c r="E65" s="121" t="s">
        <v>668</v>
      </c>
      <c r="F65" s="121" t="s">
        <v>669</v>
      </c>
      <c r="G65" s="129" t="s">
        <v>670</v>
      </c>
      <c r="H65" s="121" t="s">
        <v>671</v>
      </c>
      <c r="I65" s="124"/>
      <c r="J65" s="124"/>
    </row>
    <row r="66" spans="1:10">
      <c r="A66" s="121"/>
      <c r="B66" s="121"/>
      <c r="C66" s="121"/>
      <c r="D66" s="121"/>
      <c r="E66" s="121" t="s">
        <v>778</v>
      </c>
      <c r="F66" s="121" t="s">
        <v>779</v>
      </c>
      <c r="G66" s="129" t="s">
        <v>780</v>
      </c>
      <c r="H66" s="121" t="s">
        <v>781</v>
      </c>
      <c r="I66" s="124"/>
      <c r="J66" s="124"/>
    </row>
    <row r="67" spans="1:10">
      <c r="A67" s="121"/>
      <c r="B67" s="121"/>
      <c r="C67" s="121"/>
      <c r="D67" s="121"/>
      <c r="E67" s="121" t="s">
        <v>783</v>
      </c>
      <c r="F67" s="121" t="s">
        <v>784</v>
      </c>
      <c r="G67" s="129" t="s">
        <v>670</v>
      </c>
      <c r="H67" s="121" t="s">
        <v>671</v>
      </c>
      <c r="I67" s="124"/>
      <c r="J67" s="124"/>
    </row>
    <row r="68" spans="1:10">
      <c r="A68" s="121"/>
      <c r="B68" s="121"/>
      <c r="C68" s="121"/>
      <c r="D68" s="121"/>
      <c r="E68" s="121" t="s">
        <v>789</v>
      </c>
      <c r="F68" s="121" t="s">
        <v>790</v>
      </c>
      <c r="G68" s="129" t="s">
        <v>780</v>
      </c>
      <c r="H68" s="121" t="s">
        <v>781</v>
      </c>
      <c r="I68" s="124"/>
      <c r="J68" s="124"/>
    </row>
    <row r="69" spans="1:10">
      <c r="A69" s="121"/>
      <c r="B69" s="121"/>
      <c r="C69" s="121"/>
      <c r="D69" s="121"/>
      <c r="E69" s="121" t="s">
        <v>792</v>
      </c>
      <c r="F69" s="121" t="s">
        <v>793</v>
      </c>
      <c r="G69" s="129" t="s">
        <v>670</v>
      </c>
      <c r="H69" s="121" t="s">
        <v>671</v>
      </c>
      <c r="I69" s="124"/>
      <c r="J69" s="124"/>
    </row>
    <row r="70" spans="1:10">
      <c r="A70" s="121"/>
      <c r="B70" s="121"/>
      <c r="C70" s="121"/>
      <c r="D70" s="121"/>
      <c r="E70" s="121" t="s">
        <v>1085</v>
      </c>
      <c r="F70" s="121" t="s">
        <v>1086</v>
      </c>
      <c r="G70" s="129" t="s">
        <v>670</v>
      </c>
      <c r="H70" s="121" t="s">
        <v>671</v>
      </c>
      <c r="I70" s="124"/>
      <c r="J70" s="124"/>
    </row>
    <row r="71" spans="1:10">
      <c r="A71" s="121"/>
      <c r="B71" s="121"/>
      <c r="C71" s="121"/>
      <c r="D71" s="121"/>
      <c r="E71" s="121" t="s">
        <v>1167</v>
      </c>
      <c r="F71" s="121" t="s">
        <v>1168</v>
      </c>
      <c r="G71" s="129" t="s">
        <v>670</v>
      </c>
      <c r="H71" s="121" t="s">
        <v>671</v>
      </c>
      <c r="I71" s="124"/>
      <c r="J71" s="124"/>
    </row>
    <row r="72" spans="1:10">
      <c r="A72" s="121"/>
      <c r="B72" s="121"/>
      <c r="C72" s="121"/>
      <c r="D72" s="121"/>
      <c r="E72" s="121" t="s">
        <v>1177</v>
      </c>
      <c r="F72" s="121" t="s">
        <v>1178</v>
      </c>
      <c r="G72" s="129" t="s">
        <v>670</v>
      </c>
      <c r="H72" s="121" t="s">
        <v>671</v>
      </c>
      <c r="I72" s="124"/>
      <c r="J72" s="124"/>
    </row>
    <row r="73" spans="1:10">
      <c r="A73" s="121"/>
      <c r="B73" s="121"/>
      <c r="C73" s="121"/>
      <c r="D73" s="121"/>
      <c r="E73" s="121" t="s">
        <v>1258</v>
      </c>
      <c r="F73" s="121" t="s">
        <v>1259</v>
      </c>
      <c r="G73" s="129" t="s">
        <v>670</v>
      </c>
      <c r="H73" s="121" t="s">
        <v>671</v>
      </c>
      <c r="I73" s="124"/>
      <c r="J73" s="124"/>
    </row>
    <row r="74" spans="1:10">
      <c r="A74" s="121"/>
      <c r="B74" s="121"/>
      <c r="C74" s="121"/>
      <c r="D74" s="121"/>
      <c r="E74" s="121" t="s">
        <v>1263</v>
      </c>
      <c r="F74" s="121" t="s">
        <v>1264</v>
      </c>
      <c r="G74" s="129" t="s">
        <v>670</v>
      </c>
      <c r="H74" s="121" t="s">
        <v>671</v>
      </c>
      <c r="I74" s="124"/>
      <c r="J74" s="124"/>
    </row>
    <row r="75" spans="1:10">
      <c r="A75" s="121"/>
      <c r="B75" s="121"/>
      <c r="C75" s="121"/>
      <c r="D75" s="121"/>
      <c r="E75" s="121" t="s">
        <v>1266</v>
      </c>
      <c r="F75" s="121" t="s">
        <v>1267</v>
      </c>
      <c r="G75" s="129" t="s">
        <v>670</v>
      </c>
      <c r="H75" s="121" t="s">
        <v>671</v>
      </c>
      <c r="I75" s="124"/>
      <c r="J75" s="124"/>
    </row>
    <row r="76" spans="1:10">
      <c r="A76" s="121"/>
      <c r="B76" s="121"/>
      <c r="C76" s="121"/>
      <c r="D76" s="121"/>
      <c r="E76" s="121" t="s">
        <v>1273</v>
      </c>
      <c r="F76" s="121" t="s">
        <v>1274</v>
      </c>
      <c r="G76" s="129" t="s">
        <v>670</v>
      </c>
      <c r="H76" s="121" t="s">
        <v>671</v>
      </c>
      <c r="I76" s="124"/>
      <c r="J76" s="124"/>
    </row>
    <row r="77" spans="1:10">
      <c r="A77" s="121"/>
      <c r="B77" s="121"/>
      <c r="C77" s="121"/>
      <c r="D77" s="121"/>
      <c r="E77" s="121" t="s">
        <v>1279</v>
      </c>
      <c r="F77" s="121" t="s">
        <v>1280</v>
      </c>
      <c r="G77" s="129" t="s">
        <v>670</v>
      </c>
      <c r="H77" s="121" t="s">
        <v>671</v>
      </c>
      <c r="I77" s="124"/>
      <c r="J77" s="124"/>
    </row>
    <row r="78" spans="1:10">
      <c r="A78" s="121"/>
      <c r="B78" s="121"/>
      <c r="C78" s="121" t="s">
        <v>1702</v>
      </c>
      <c r="D78" s="121" t="s">
        <v>802</v>
      </c>
      <c r="E78" s="121" t="s">
        <v>801</v>
      </c>
      <c r="F78" s="121" t="s">
        <v>802</v>
      </c>
      <c r="G78" s="129" t="s">
        <v>780</v>
      </c>
      <c r="H78" s="121" t="s">
        <v>781</v>
      </c>
      <c r="I78" s="124"/>
      <c r="J78" s="124"/>
    </row>
    <row r="79" spans="1:10">
      <c r="A79" s="121"/>
      <c r="B79" s="121"/>
      <c r="C79" s="121"/>
      <c r="D79" s="121"/>
      <c r="E79" s="121" t="s">
        <v>809</v>
      </c>
      <c r="F79" s="121" t="s">
        <v>810</v>
      </c>
      <c r="G79" s="129" t="s">
        <v>806</v>
      </c>
      <c r="H79" s="121" t="s">
        <v>807</v>
      </c>
      <c r="I79" s="124"/>
      <c r="J79" s="124"/>
    </row>
    <row r="80" spans="1:10">
      <c r="A80" s="121"/>
      <c r="B80" s="121"/>
      <c r="C80" s="121"/>
      <c r="D80" s="121"/>
      <c r="E80" s="121" t="s">
        <v>815</v>
      </c>
      <c r="F80" s="121" t="s">
        <v>790</v>
      </c>
      <c r="G80" s="129" t="s">
        <v>780</v>
      </c>
      <c r="H80" s="121" t="s">
        <v>781</v>
      </c>
      <c r="I80" s="124"/>
      <c r="J80" s="124"/>
    </row>
    <row r="81" spans="1:10">
      <c r="A81" s="121"/>
      <c r="B81" s="121"/>
      <c r="C81" s="121"/>
      <c r="D81" s="121"/>
      <c r="E81" s="121" t="s">
        <v>817</v>
      </c>
      <c r="F81" s="121" t="s">
        <v>818</v>
      </c>
      <c r="G81" s="129" t="s">
        <v>806</v>
      </c>
      <c r="H81" s="121" t="s">
        <v>807</v>
      </c>
      <c r="I81" s="124"/>
      <c r="J81" s="124"/>
    </row>
    <row r="82" spans="1:10">
      <c r="A82" s="121"/>
      <c r="B82" s="121"/>
      <c r="C82" s="121"/>
      <c r="D82" s="121"/>
      <c r="E82" s="121" t="s">
        <v>820</v>
      </c>
      <c r="F82" s="121" t="s">
        <v>821</v>
      </c>
      <c r="G82" s="129" t="s">
        <v>806</v>
      </c>
      <c r="H82" s="121" t="s">
        <v>807</v>
      </c>
      <c r="I82" s="124"/>
      <c r="J82" s="124"/>
    </row>
    <row r="83" spans="1:10">
      <c r="A83" s="121"/>
      <c r="B83" s="121"/>
      <c r="C83" s="121"/>
      <c r="D83" s="121"/>
      <c r="E83" s="121" t="s">
        <v>823</v>
      </c>
      <c r="F83" s="121" t="s">
        <v>824</v>
      </c>
      <c r="G83" s="129" t="s">
        <v>806</v>
      </c>
      <c r="H83" s="121" t="s">
        <v>807</v>
      </c>
      <c r="I83" s="124"/>
      <c r="J83" s="124"/>
    </row>
    <row r="84" spans="1:10">
      <c r="A84" s="121"/>
      <c r="B84" s="121"/>
      <c r="C84" s="121"/>
      <c r="D84" s="121"/>
      <c r="E84" s="121" t="s">
        <v>1058</v>
      </c>
      <c r="F84" s="121" t="s">
        <v>1059</v>
      </c>
      <c r="G84" s="129" t="s">
        <v>806</v>
      </c>
      <c r="H84" s="121" t="s">
        <v>807</v>
      </c>
      <c r="I84" s="124"/>
      <c r="J84" s="124"/>
    </row>
    <row r="85" spans="1:10">
      <c r="A85" s="121"/>
      <c r="B85" s="121"/>
      <c r="C85" s="121"/>
      <c r="D85" s="121"/>
      <c r="E85" s="121" t="s">
        <v>1169</v>
      </c>
      <c r="F85" s="121" t="s">
        <v>1170</v>
      </c>
      <c r="G85" s="129" t="s">
        <v>806</v>
      </c>
      <c r="H85" s="121" t="s">
        <v>807</v>
      </c>
      <c r="I85" s="124"/>
      <c r="J85" s="124"/>
    </row>
    <row r="86" spans="1:10">
      <c r="A86" s="121"/>
      <c r="B86" s="121"/>
      <c r="C86" s="121"/>
      <c r="D86" s="121"/>
      <c r="E86" s="121" t="s">
        <v>1179</v>
      </c>
      <c r="F86" s="121" t="s">
        <v>1180</v>
      </c>
      <c r="G86" s="129" t="s">
        <v>806</v>
      </c>
      <c r="H86" s="121" t="s">
        <v>807</v>
      </c>
      <c r="I86" s="124"/>
      <c r="J86" s="124"/>
    </row>
    <row r="87" spans="1:10">
      <c r="A87" s="121"/>
      <c r="B87" s="121"/>
      <c r="C87" s="121"/>
      <c r="D87" s="121"/>
      <c r="E87" s="121" t="s">
        <v>1232</v>
      </c>
      <c r="F87" s="121" t="s">
        <v>1233</v>
      </c>
      <c r="G87" s="129" t="s">
        <v>806</v>
      </c>
      <c r="H87" s="121" t="s">
        <v>807</v>
      </c>
      <c r="I87" s="124"/>
      <c r="J87" s="124"/>
    </row>
    <row r="88" spans="1:10">
      <c r="A88" s="121"/>
      <c r="B88" s="121"/>
      <c r="C88" s="121"/>
      <c r="D88" s="121"/>
      <c r="E88" s="121" t="s">
        <v>1244</v>
      </c>
      <c r="F88" s="121" t="s">
        <v>1245</v>
      </c>
      <c r="G88" s="129" t="s">
        <v>806</v>
      </c>
      <c r="H88" s="121" t="s">
        <v>807</v>
      </c>
      <c r="I88" s="124"/>
      <c r="J88" s="124"/>
    </row>
    <row r="89" spans="1:10" ht="15" customHeight="1">
      <c r="A89" s="121"/>
      <c r="B89" s="121"/>
      <c r="C89" s="121"/>
      <c r="D89" s="121"/>
      <c r="E89" s="121"/>
      <c r="F89" s="121"/>
      <c r="G89" s="129" t="s">
        <v>678</v>
      </c>
      <c r="H89" s="121" t="s">
        <v>679</v>
      </c>
      <c r="I89" s="124"/>
      <c r="J89" s="124"/>
    </row>
    <row r="90" spans="1:10">
      <c r="A90" s="121"/>
      <c r="B90" s="121"/>
      <c r="C90" s="121" t="s">
        <v>1703</v>
      </c>
      <c r="D90" s="121" t="s">
        <v>1704</v>
      </c>
      <c r="E90" s="121" t="s">
        <v>836</v>
      </c>
      <c r="F90" s="121" t="s">
        <v>837</v>
      </c>
      <c r="G90" s="129" t="s">
        <v>838</v>
      </c>
      <c r="H90" s="121" t="s">
        <v>839</v>
      </c>
      <c r="I90" s="124"/>
      <c r="J90" s="124"/>
    </row>
    <row r="91" spans="1:10">
      <c r="A91" s="121"/>
      <c r="B91" s="121"/>
      <c r="C91" s="121"/>
      <c r="D91" s="121"/>
      <c r="E91" s="121" t="s">
        <v>841</v>
      </c>
      <c r="F91" s="121" t="s">
        <v>842</v>
      </c>
      <c r="G91" s="129" t="s">
        <v>838</v>
      </c>
      <c r="H91" s="121" t="s">
        <v>839</v>
      </c>
      <c r="I91" s="124"/>
      <c r="J91" s="124"/>
    </row>
    <row r="92" spans="1:10">
      <c r="A92" s="121"/>
      <c r="B92" s="121"/>
      <c r="C92" s="121"/>
      <c r="D92" s="121"/>
      <c r="E92" s="121" t="s">
        <v>844</v>
      </c>
      <c r="F92" s="121" t="s">
        <v>845</v>
      </c>
      <c r="G92" s="129" t="s">
        <v>838</v>
      </c>
      <c r="H92" s="121" t="s">
        <v>839</v>
      </c>
      <c r="I92" s="124"/>
      <c r="J92" s="124"/>
    </row>
    <row r="93" spans="1:10">
      <c r="A93" s="121"/>
      <c r="B93" s="121"/>
      <c r="C93" s="121"/>
      <c r="D93" s="121"/>
      <c r="E93" s="121" t="s">
        <v>847</v>
      </c>
      <c r="F93" s="121" t="s">
        <v>848</v>
      </c>
      <c r="G93" s="129" t="s">
        <v>838</v>
      </c>
      <c r="H93" s="121" t="s">
        <v>839</v>
      </c>
      <c r="I93" s="124"/>
      <c r="J93" s="124"/>
    </row>
    <row r="94" spans="1:10">
      <c r="A94" s="121"/>
      <c r="B94" s="121"/>
      <c r="C94" s="121"/>
      <c r="D94" s="121"/>
      <c r="E94" s="121" t="s">
        <v>850</v>
      </c>
      <c r="F94" s="121" t="s">
        <v>851</v>
      </c>
      <c r="G94" s="129" t="s">
        <v>838</v>
      </c>
      <c r="H94" s="121" t="s">
        <v>839</v>
      </c>
      <c r="I94" s="124"/>
      <c r="J94" s="124"/>
    </row>
    <row r="95" spans="1:10">
      <c r="A95" s="121"/>
      <c r="B95" s="121"/>
      <c r="C95" s="121"/>
      <c r="D95" s="121"/>
      <c r="E95" s="121" t="s">
        <v>853</v>
      </c>
      <c r="F95" s="121" t="s">
        <v>854</v>
      </c>
      <c r="G95" s="129" t="s">
        <v>838</v>
      </c>
      <c r="H95" s="121" t="s">
        <v>839</v>
      </c>
      <c r="I95" s="124"/>
      <c r="J95" s="124"/>
    </row>
    <row r="96" spans="1:10">
      <c r="A96" s="121"/>
      <c r="B96" s="121"/>
      <c r="C96" s="121"/>
      <c r="D96" s="121"/>
      <c r="E96" s="121" t="s">
        <v>856</v>
      </c>
      <c r="F96" s="121" t="s">
        <v>857</v>
      </c>
      <c r="G96" s="129" t="s">
        <v>838</v>
      </c>
      <c r="H96" s="121" t="s">
        <v>839</v>
      </c>
      <c r="I96" s="124"/>
      <c r="J96" s="124"/>
    </row>
    <row r="97" spans="1:10">
      <c r="A97" s="121"/>
      <c r="B97" s="121"/>
      <c r="C97" s="121"/>
      <c r="D97" s="121"/>
      <c r="E97" s="121" t="s">
        <v>859</v>
      </c>
      <c r="F97" s="121" t="s">
        <v>860</v>
      </c>
      <c r="G97" s="129" t="s">
        <v>838</v>
      </c>
      <c r="H97" s="121" t="s">
        <v>839</v>
      </c>
      <c r="I97" s="124"/>
      <c r="J97" s="124"/>
    </row>
    <row r="98" spans="1:10">
      <c r="A98" s="121"/>
      <c r="B98" s="121"/>
      <c r="C98" s="121"/>
      <c r="D98" s="121"/>
      <c r="E98" s="121" t="s">
        <v>862</v>
      </c>
      <c r="F98" s="121" t="s">
        <v>863</v>
      </c>
      <c r="G98" s="129" t="s">
        <v>838</v>
      </c>
      <c r="H98" s="121" t="s">
        <v>839</v>
      </c>
      <c r="I98" s="124"/>
      <c r="J98" s="124"/>
    </row>
    <row r="99" spans="1:10">
      <c r="A99" s="121"/>
      <c r="B99" s="121"/>
      <c r="C99" s="121"/>
      <c r="D99" s="121"/>
      <c r="E99" s="121" t="s">
        <v>871</v>
      </c>
      <c r="F99" s="121" t="s">
        <v>872</v>
      </c>
      <c r="G99" s="129" t="s">
        <v>652</v>
      </c>
      <c r="H99" s="121" t="s">
        <v>653</v>
      </c>
      <c r="I99" s="124"/>
      <c r="J99" s="124"/>
    </row>
    <row r="100" spans="1:10">
      <c r="A100" s="121"/>
      <c r="B100" s="121"/>
      <c r="C100" s="121"/>
      <c r="D100" s="121"/>
      <c r="E100" s="121" t="s">
        <v>874</v>
      </c>
      <c r="F100" s="121" t="s">
        <v>875</v>
      </c>
      <c r="G100" s="129" t="s">
        <v>838</v>
      </c>
      <c r="H100" s="121" t="s">
        <v>839</v>
      </c>
      <c r="I100" s="124"/>
      <c r="J100" s="124"/>
    </row>
    <row r="101" spans="1:10">
      <c r="A101" s="121"/>
      <c r="B101" s="121"/>
      <c r="C101" s="121"/>
      <c r="D101" s="121"/>
      <c r="E101" s="121" t="s">
        <v>894</v>
      </c>
      <c r="F101" s="121" t="s">
        <v>895</v>
      </c>
      <c r="G101" s="129" t="s">
        <v>652</v>
      </c>
      <c r="H101" s="121" t="s">
        <v>653</v>
      </c>
      <c r="I101" s="124"/>
      <c r="J101" s="124"/>
    </row>
    <row r="102" spans="1:10">
      <c r="A102" s="121"/>
      <c r="B102" s="121"/>
      <c r="C102" s="121"/>
      <c r="D102" s="121"/>
      <c r="E102" s="121" t="s">
        <v>1008</v>
      </c>
      <c r="F102" s="121" t="s">
        <v>1009</v>
      </c>
      <c r="G102" s="129" t="s">
        <v>678</v>
      </c>
      <c r="H102" s="121" t="s">
        <v>679</v>
      </c>
      <c r="I102" s="124"/>
      <c r="J102" s="124"/>
    </row>
    <row r="103" spans="1:10">
      <c r="A103" s="121"/>
      <c r="B103" s="121"/>
      <c r="C103" s="121"/>
      <c r="D103" s="121"/>
      <c r="E103" s="121" t="s">
        <v>1010</v>
      </c>
      <c r="F103" s="121" t="s">
        <v>1011</v>
      </c>
      <c r="G103" s="129" t="s">
        <v>652</v>
      </c>
      <c r="H103" s="121" t="s">
        <v>653</v>
      </c>
      <c r="I103" s="124"/>
      <c r="J103" s="124"/>
    </row>
    <row r="104" spans="1:10">
      <c r="A104" s="121"/>
      <c r="B104" s="121"/>
      <c r="C104" s="121"/>
      <c r="D104" s="121"/>
      <c r="E104" s="121" t="s">
        <v>1012</v>
      </c>
      <c r="F104" s="121" t="s">
        <v>1013</v>
      </c>
      <c r="G104" s="129" t="s">
        <v>652</v>
      </c>
      <c r="H104" s="121" t="s">
        <v>653</v>
      </c>
      <c r="I104" s="124"/>
      <c r="J104" s="124"/>
    </row>
    <row r="105" spans="1:10">
      <c r="A105" s="121"/>
      <c r="B105" s="121"/>
      <c r="C105" s="121"/>
      <c r="D105" s="121"/>
      <c r="E105" s="121" t="s">
        <v>1014</v>
      </c>
      <c r="F105" s="121" t="s">
        <v>1015</v>
      </c>
      <c r="G105" s="129" t="s">
        <v>652</v>
      </c>
      <c r="H105" s="121" t="s">
        <v>653</v>
      </c>
      <c r="I105" s="124"/>
      <c r="J105" s="124"/>
    </row>
    <row r="106" spans="1:10">
      <c r="A106" s="121"/>
      <c r="B106" s="121"/>
      <c r="C106" s="121"/>
      <c r="D106" s="121"/>
      <c r="E106" s="121" t="s">
        <v>1016</v>
      </c>
      <c r="F106" s="121" t="s">
        <v>1017</v>
      </c>
      <c r="G106" s="129" t="s">
        <v>652</v>
      </c>
      <c r="H106" s="121" t="s">
        <v>653</v>
      </c>
      <c r="I106" s="124"/>
      <c r="J106" s="124"/>
    </row>
    <row r="107" spans="1:10">
      <c r="A107" s="121"/>
      <c r="B107" s="121"/>
      <c r="C107" s="121"/>
      <c r="D107" s="121"/>
      <c r="E107" s="121" t="s">
        <v>1018</v>
      </c>
      <c r="F107" s="121" t="s">
        <v>1019</v>
      </c>
      <c r="G107" s="129" t="s">
        <v>652</v>
      </c>
      <c r="H107" s="121" t="s">
        <v>653</v>
      </c>
      <c r="I107" s="124"/>
      <c r="J107" s="124"/>
    </row>
    <row r="108" spans="1:10">
      <c r="A108" s="121"/>
      <c r="B108" s="121"/>
      <c r="C108" s="121"/>
      <c r="D108" s="121"/>
      <c r="E108" s="121" t="s">
        <v>1070</v>
      </c>
      <c r="F108" s="121" t="s">
        <v>1071</v>
      </c>
      <c r="G108" s="129" t="s">
        <v>652</v>
      </c>
      <c r="H108" s="121" t="s">
        <v>653</v>
      </c>
      <c r="I108" s="124"/>
      <c r="J108" s="124"/>
    </row>
    <row r="109" spans="1:10">
      <c r="A109" s="121"/>
      <c r="B109" s="121"/>
      <c r="C109" s="121"/>
      <c r="D109" s="121"/>
      <c r="E109" s="121" t="s">
        <v>1080</v>
      </c>
      <c r="F109" s="121" t="s">
        <v>450</v>
      </c>
      <c r="G109" s="129" t="s">
        <v>652</v>
      </c>
      <c r="H109" s="121" t="s">
        <v>653</v>
      </c>
      <c r="I109" s="124"/>
      <c r="J109" s="124"/>
    </row>
    <row r="110" spans="1:10">
      <c r="A110" s="121"/>
      <c r="B110" s="121"/>
      <c r="C110" s="121"/>
      <c r="D110" s="121"/>
      <c r="E110" s="121" t="s">
        <v>1261</v>
      </c>
      <c r="F110" s="121" t="s">
        <v>1262</v>
      </c>
      <c r="G110" s="129" t="s">
        <v>652</v>
      </c>
      <c r="H110" s="121" t="s">
        <v>653</v>
      </c>
      <c r="I110" s="124"/>
      <c r="J110" s="124"/>
    </row>
    <row r="111" spans="1:10">
      <c r="A111" s="121"/>
      <c r="B111" s="121"/>
      <c r="C111" s="121"/>
      <c r="D111" s="121"/>
      <c r="E111" s="121" t="s">
        <v>1275</v>
      </c>
      <c r="F111" s="121" t="s">
        <v>1276</v>
      </c>
      <c r="G111" s="129" t="s">
        <v>665</v>
      </c>
      <c r="H111" s="121" t="s">
        <v>666</v>
      </c>
      <c r="I111" s="124"/>
      <c r="J111" s="124"/>
    </row>
    <row r="112" spans="1:10">
      <c r="A112" s="121"/>
      <c r="B112" s="121"/>
      <c r="C112" s="121" t="s">
        <v>1705</v>
      </c>
      <c r="D112" s="121" t="s">
        <v>1706</v>
      </c>
      <c r="E112" s="121" t="s">
        <v>755</v>
      </c>
      <c r="F112" s="121" t="s">
        <v>756</v>
      </c>
      <c r="G112" s="129" t="s">
        <v>665</v>
      </c>
      <c r="H112" s="121" t="s">
        <v>666</v>
      </c>
      <c r="I112" s="124"/>
      <c r="J112" s="124"/>
    </row>
    <row r="113" spans="1:10">
      <c r="A113" s="121"/>
      <c r="B113" s="121"/>
      <c r="C113" s="121"/>
      <c r="D113" s="121"/>
      <c r="E113" s="121" t="s">
        <v>764</v>
      </c>
      <c r="F113" s="121" t="s">
        <v>765</v>
      </c>
      <c r="G113" s="129" t="s">
        <v>665</v>
      </c>
      <c r="H113" s="121" t="s">
        <v>666</v>
      </c>
      <c r="I113" s="124"/>
      <c r="J113" s="124"/>
    </row>
    <row r="114" spans="1:10">
      <c r="A114" s="121"/>
      <c r="B114" s="121"/>
      <c r="C114" s="121"/>
      <c r="D114" s="121"/>
      <c r="E114" s="121" t="s">
        <v>865</v>
      </c>
      <c r="F114" s="121" t="s">
        <v>866</v>
      </c>
      <c r="G114" s="129" t="s">
        <v>652</v>
      </c>
      <c r="H114" s="121" t="s">
        <v>653</v>
      </c>
      <c r="I114" s="124"/>
      <c r="J114" s="124"/>
    </row>
    <row r="115" spans="1:10">
      <c r="A115" s="121"/>
      <c r="B115" s="121"/>
      <c r="C115" s="121"/>
      <c r="D115" s="121"/>
      <c r="E115" s="121" t="s">
        <v>880</v>
      </c>
      <c r="F115" s="121" t="s">
        <v>881</v>
      </c>
      <c r="G115" s="129" t="s">
        <v>665</v>
      </c>
      <c r="H115" s="121" t="s">
        <v>666</v>
      </c>
      <c r="I115" s="124"/>
      <c r="J115" s="124"/>
    </row>
    <row r="116" spans="1:10">
      <c r="A116" s="121"/>
      <c r="B116" s="121"/>
      <c r="C116" s="121"/>
      <c r="D116" s="121"/>
      <c r="E116" s="121" t="s">
        <v>912</v>
      </c>
      <c r="F116" s="121" t="s">
        <v>913</v>
      </c>
      <c r="G116" s="129" t="s">
        <v>665</v>
      </c>
      <c r="H116" s="121" t="s">
        <v>666</v>
      </c>
      <c r="I116" s="124"/>
      <c r="J116" s="124"/>
    </row>
    <row r="117" spans="1:10">
      <c r="A117" s="121"/>
      <c r="B117" s="121"/>
      <c r="C117" s="121"/>
      <c r="D117" s="121"/>
      <c r="E117" s="121" t="s">
        <v>915</v>
      </c>
      <c r="F117" s="121" t="s">
        <v>916</v>
      </c>
      <c r="G117" s="129" t="s">
        <v>665</v>
      </c>
      <c r="H117" s="121" t="s">
        <v>666</v>
      </c>
      <c r="I117" s="124"/>
      <c r="J117" s="124"/>
    </row>
    <row r="118" spans="1:10">
      <c r="A118" s="121"/>
      <c r="B118" s="121"/>
      <c r="C118" s="121"/>
      <c r="D118" s="121"/>
      <c r="E118" s="121" t="s">
        <v>918</v>
      </c>
      <c r="F118" s="121" t="s">
        <v>919</v>
      </c>
      <c r="G118" s="129" t="s">
        <v>665</v>
      </c>
      <c r="H118" s="121" t="s">
        <v>666</v>
      </c>
      <c r="I118" s="124"/>
      <c r="J118" s="124"/>
    </row>
    <row r="119" spans="1:10">
      <c r="A119" s="121"/>
      <c r="B119" s="121"/>
      <c r="C119" s="121"/>
      <c r="D119" s="121"/>
      <c r="E119" s="121" t="s">
        <v>921</v>
      </c>
      <c r="F119" s="121" t="s">
        <v>922</v>
      </c>
      <c r="G119" s="129" t="s">
        <v>665</v>
      </c>
      <c r="H119" s="121" t="s">
        <v>666</v>
      </c>
      <c r="I119" s="124"/>
      <c r="J119" s="124"/>
    </row>
    <row r="120" spans="1:10">
      <c r="A120" s="121"/>
      <c r="B120" s="121"/>
      <c r="C120" s="121"/>
      <c r="D120" s="121"/>
      <c r="E120" s="121" t="s">
        <v>999</v>
      </c>
      <c r="F120" s="121" t="s">
        <v>1000</v>
      </c>
      <c r="G120" s="129" t="s">
        <v>665</v>
      </c>
      <c r="H120" s="121" t="s">
        <v>666</v>
      </c>
      <c r="I120" s="124"/>
      <c r="J120" s="124"/>
    </row>
    <row r="121" spans="1:10">
      <c r="A121" s="121"/>
      <c r="B121" s="121"/>
      <c r="C121" s="121"/>
      <c r="D121" s="121"/>
      <c r="E121" s="121" t="s">
        <v>1028</v>
      </c>
      <c r="F121" s="121" t="s">
        <v>1029</v>
      </c>
      <c r="G121" s="129" t="s">
        <v>665</v>
      </c>
      <c r="H121" s="121" t="s">
        <v>666</v>
      </c>
      <c r="I121" s="124"/>
      <c r="J121" s="124"/>
    </row>
    <row r="122" spans="1:10">
      <c r="A122" s="121"/>
      <c r="B122" s="121"/>
      <c r="C122" s="121"/>
      <c r="D122" s="121"/>
      <c r="E122" s="121" t="s">
        <v>1034</v>
      </c>
      <c r="F122" s="121" t="s">
        <v>1035</v>
      </c>
      <c r="G122" s="129" t="s">
        <v>665</v>
      </c>
      <c r="H122" s="121" t="s">
        <v>666</v>
      </c>
      <c r="I122" s="124"/>
      <c r="J122" s="124"/>
    </row>
    <row r="123" spans="1:10">
      <c r="A123" s="121"/>
      <c r="B123" s="121"/>
      <c r="C123" s="121"/>
      <c r="D123" s="121"/>
      <c r="E123" s="121" t="s">
        <v>1056</v>
      </c>
      <c r="F123" s="121" t="s">
        <v>1057</v>
      </c>
      <c r="G123" s="129" t="s">
        <v>665</v>
      </c>
      <c r="H123" s="121" t="s">
        <v>666</v>
      </c>
      <c r="I123" s="124"/>
      <c r="J123" s="124"/>
    </row>
    <row r="124" spans="1:10">
      <c r="A124" s="121"/>
      <c r="B124" s="121"/>
      <c r="C124" s="121"/>
      <c r="D124" s="121"/>
      <c r="E124" s="121" t="s">
        <v>1064</v>
      </c>
      <c r="F124" s="121" t="s">
        <v>1065</v>
      </c>
      <c r="G124" s="129" t="s">
        <v>665</v>
      </c>
      <c r="H124" s="121" t="s">
        <v>666</v>
      </c>
      <c r="I124" s="124"/>
      <c r="J124" s="124"/>
    </row>
    <row r="125" spans="1:10">
      <c r="A125" s="121"/>
      <c r="B125" s="121"/>
      <c r="C125" s="121"/>
      <c r="D125" s="121"/>
      <c r="E125" s="121" t="s">
        <v>1066</v>
      </c>
      <c r="F125" s="121" t="s">
        <v>1067</v>
      </c>
      <c r="G125" s="129" t="s">
        <v>665</v>
      </c>
      <c r="H125" s="121" t="s">
        <v>666</v>
      </c>
      <c r="I125" s="124"/>
      <c r="J125" s="124"/>
    </row>
    <row r="126" spans="1:10">
      <c r="A126" s="121"/>
      <c r="B126" s="121"/>
      <c r="C126" s="121"/>
      <c r="D126" s="121"/>
      <c r="E126" s="121" t="s">
        <v>1072</v>
      </c>
      <c r="F126" s="121" t="s">
        <v>1073</v>
      </c>
      <c r="G126" s="129" t="s">
        <v>665</v>
      </c>
      <c r="H126" s="121" t="s">
        <v>666</v>
      </c>
      <c r="I126" s="124"/>
      <c r="J126" s="124"/>
    </row>
    <row r="127" spans="1:10">
      <c r="A127" s="121"/>
      <c r="B127" s="121"/>
      <c r="C127" s="121"/>
      <c r="D127" s="121"/>
      <c r="E127" s="121" t="s">
        <v>1083</v>
      </c>
      <c r="F127" s="121" t="s">
        <v>1084</v>
      </c>
      <c r="G127" s="129" t="s">
        <v>665</v>
      </c>
      <c r="H127" s="121" t="s">
        <v>666</v>
      </c>
      <c r="I127" s="124"/>
      <c r="J127" s="124"/>
    </row>
    <row r="128" spans="1:10">
      <c r="A128" s="121"/>
      <c r="B128" s="121"/>
      <c r="C128" s="121"/>
      <c r="D128" s="121"/>
      <c r="E128" s="121" t="s">
        <v>1181</v>
      </c>
      <c r="F128" s="121" t="s">
        <v>1182</v>
      </c>
      <c r="G128" s="129" t="s">
        <v>665</v>
      </c>
      <c r="H128" s="121" t="s">
        <v>666</v>
      </c>
      <c r="I128" s="124"/>
      <c r="J128" s="124"/>
    </row>
    <row r="129" spans="1:10">
      <c r="A129" s="121"/>
      <c r="B129" s="121"/>
      <c r="C129" s="121"/>
      <c r="D129" s="121"/>
      <c r="E129" s="121" t="s">
        <v>1191</v>
      </c>
      <c r="F129" s="121" t="s">
        <v>1192</v>
      </c>
      <c r="G129" s="129" t="s">
        <v>665</v>
      </c>
      <c r="H129" s="121" t="s">
        <v>666</v>
      </c>
      <c r="I129" s="124"/>
      <c r="J129" s="124"/>
    </row>
    <row r="130" spans="1:10">
      <c r="A130" s="121"/>
      <c r="B130" s="121"/>
      <c r="C130" s="121"/>
      <c r="D130" s="121"/>
      <c r="E130" s="121" t="s">
        <v>1237</v>
      </c>
      <c r="F130" s="121" t="s">
        <v>1238</v>
      </c>
      <c r="G130" s="129" t="s">
        <v>665</v>
      </c>
      <c r="H130" s="121" t="s">
        <v>666</v>
      </c>
      <c r="I130" s="124"/>
      <c r="J130" s="124"/>
    </row>
    <row r="131" spans="1:10">
      <c r="A131" s="121"/>
      <c r="B131" s="121"/>
      <c r="C131" s="121"/>
      <c r="D131" s="121"/>
      <c r="E131" s="121" t="s">
        <v>1239</v>
      </c>
      <c r="F131" s="121" t="s">
        <v>1240</v>
      </c>
      <c r="G131" s="129" t="s">
        <v>665</v>
      </c>
      <c r="H131" s="121" t="s">
        <v>666</v>
      </c>
      <c r="I131" s="124"/>
      <c r="J131" s="124"/>
    </row>
    <row r="132" spans="1:10">
      <c r="A132" s="121"/>
      <c r="B132" s="121"/>
      <c r="C132" s="121"/>
      <c r="D132" s="121"/>
      <c r="E132" s="121" t="s">
        <v>1243</v>
      </c>
      <c r="F132" s="121" t="s">
        <v>1216</v>
      </c>
      <c r="G132" s="129" t="s">
        <v>665</v>
      </c>
      <c r="H132" s="121" t="s">
        <v>666</v>
      </c>
      <c r="I132" s="124"/>
      <c r="J132" s="124"/>
    </row>
    <row r="133" spans="1:10">
      <c r="A133" s="121"/>
      <c r="B133" s="121"/>
      <c r="C133" s="121"/>
      <c r="D133" s="121"/>
      <c r="E133" s="121" t="s">
        <v>1268</v>
      </c>
      <c r="F133" s="121" t="s">
        <v>1269</v>
      </c>
      <c r="G133" s="129" t="s">
        <v>665</v>
      </c>
      <c r="H133" s="121" t="s">
        <v>666</v>
      </c>
      <c r="I133" s="124"/>
      <c r="J133" s="124"/>
    </row>
    <row r="134" spans="1:10">
      <c r="A134" s="121"/>
      <c r="B134" s="121"/>
      <c r="C134" s="121" t="s">
        <v>1707</v>
      </c>
      <c r="D134" s="121" t="s">
        <v>1708</v>
      </c>
      <c r="E134" s="121" t="s">
        <v>727</v>
      </c>
      <c r="F134" s="121" t="s">
        <v>728</v>
      </c>
      <c r="G134" s="129" t="s">
        <v>729</v>
      </c>
      <c r="H134" s="121" t="s">
        <v>730</v>
      </c>
      <c r="I134" s="124"/>
      <c r="J134" s="124"/>
    </row>
    <row r="135" spans="1:10">
      <c r="A135" s="121"/>
      <c r="B135" s="121"/>
      <c r="C135" s="121"/>
      <c r="D135" s="121"/>
      <c r="E135" s="121" t="s">
        <v>957</v>
      </c>
      <c r="F135" s="121" t="s">
        <v>958</v>
      </c>
      <c r="G135" s="129" t="s">
        <v>665</v>
      </c>
      <c r="H135" s="121" t="s">
        <v>666</v>
      </c>
      <c r="I135" s="124"/>
      <c r="J135" s="124"/>
    </row>
    <row r="136" spans="1:10">
      <c r="A136" s="121"/>
      <c r="B136" s="121"/>
      <c r="C136" s="121"/>
      <c r="D136" s="121"/>
      <c r="E136" s="121" t="s">
        <v>1171</v>
      </c>
      <c r="F136" s="121" t="s">
        <v>1172</v>
      </c>
      <c r="G136" s="129" t="s">
        <v>729</v>
      </c>
      <c r="H136" s="121" t="s">
        <v>730</v>
      </c>
      <c r="I136" s="124"/>
      <c r="J136" s="124"/>
    </row>
    <row r="137" spans="1:10" ht="15" customHeight="1">
      <c r="A137" s="121" t="s">
        <v>29</v>
      </c>
      <c r="B137" s="121" t="s">
        <v>28</v>
      </c>
      <c r="C137" s="121" t="s">
        <v>1703</v>
      </c>
      <c r="D137" s="121" t="s">
        <v>1704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883</v>
      </c>
      <c r="F138" s="121" t="s">
        <v>884</v>
      </c>
      <c r="G138" s="129" t="s">
        <v>652</v>
      </c>
      <c r="H138" s="121" t="s">
        <v>653</v>
      </c>
      <c r="I138" s="124"/>
      <c r="J138" s="124"/>
    </row>
    <row r="139" spans="1:10">
      <c r="A139" s="121"/>
      <c r="B139" s="121"/>
      <c r="C139" s="121"/>
      <c r="D139" s="121"/>
      <c r="E139" s="121" t="s">
        <v>886</v>
      </c>
      <c r="F139" s="121" t="s">
        <v>790</v>
      </c>
      <c r="G139" s="129" t="s">
        <v>652</v>
      </c>
      <c r="H139" s="121" t="s">
        <v>653</v>
      </c>
      <c r="I139" s="124"/>
      <c r="J139" s="124"/>
    </row>
    <row r="140" spans="1:10">
      <c r="A140" s="121"/>
      <c r="B140" s="121"/>
      <c r="C140" s="121"/>
      <c r="D140" s="121"/>
      <c r="E140" s="121" t="s">
        <v>891</v>
      </c>
      <c r="F140" s="121" t="s">
        <v>892</v>
      </c>
      <c r="G140" s="129" t="s">
        <v>652</v>
      </c>
      <c r="H140" s="121" t="s">
        <v>653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650</v>
      </c>
      <c r="F141" s="129" t="s">
        <v>651</v>
      </c>
      <c r="G141" s="129" t="s">
        <v>652</v>
      </c>
      <c r="H141" s="129" t="s">
        <v>653</v>
      </c>
      <c r="I141" s="268"/>
      <c r="J141" s="268"/>
    </row>
    <row r="142" spans="1:10" s="113" customFormat="1">
      <c r="A142" s="129"/>
      <c r="B142" s="129"/>
      <c r="C142" s="129"/>
      <c r="D142" s="129"/>
      <c r="E142" s="129" t="s">
        <v>655</v>
      </c>
      <c r="F142" s="129" t="s">
        <v>656</v>
      </c>
      <c r="G142" s="129" t="s">
        <v>652</v>
      </c>
      <c r="H142" s="129" t="s">
        <v>653</v>
      </c>
      <c r="I142" s="268"/>
      <c r="J142" s="268"/>
    </row>
    <row r="143" spans="1:10" s="113" customFormat="1">
      <c r="A143" s="129"/>
      <c r="B143" s="129"/>
      <c r="C143" s="129"/>
      <c r="D143" s="129"/>
      <c r="E143" s="129" t="s">
        <v>658</v>
      </c>
      <c r="F143" s="129" t="s">
        <v>659</v>
      </c>
      <c r="G143" s="129" t="s">
        <v>652</v>
      </c>
      <c r="H143" s="129" t="s">
        <v>653</v>
      </c>
      <c r="I143" s="268"/>
      <c r="J143" s="268"/>
    </row>
    <row r="144" spans="1:10" s="113" customFormat="1">
      <c r="A144" s="129"/>
      <c r="B144" s="129"/>
      <c r="C144" s="129"/>
      <c r="D144" s="129"/>
      <c r="E144" s="129" t="s">
        <v>661</v>
      </c>
      <c r="F144" s="129" t="s">
        <v>662</v>
      </c>
      <c r="G144" s="129" t="s">
        <v>652</v>
      </c>
      <c r="H144" s="129" t="s">
        <v>653</v>
      </c>
      <c r="I144" s="268"/>
      <c r="J144" s="268"/>
    </row>
    <row r="145" spans="1:10">
      <c r="A145" s="121"/>
      <c r="B145" s="121"/>
      <c r="C145" s="121"/>
      <c r="D145" s="121"/>
      <c r="E145" s="121" t="s">
        <v>1193</v>
      </c>
      <c r="F145" s="121" t="s">
        <v>1194</v>
      </c>
      <c r="G145" s="129" t="s">
        <v>652</v>
      </c>
      <c r="H145" s="121" t="s">
        <v>653</v>
      </c>
      <c r="I145" s="124"/>
      <c r="J145" s="124"/>
    </row>
    <row r="146" spans="1:10">
      <c r="A146" s="121"/>
      <c r="B146" s="121"/>
      <c r="C146" s="121"/>
      <c r="D146" s="121"/>
      <c r="E146" s="121" t="s">
        <v>1246</v>
      </c>
      <c r="F146" s="121" t="s">
        <v>1204</v>
      </c>
      <c r="G146" s="129" t="s">
        <v>652</v>
      </c>
      <c r="H146" s="121" t="s">
        <v>653</v>
      </c>
      <c r="I146" s="124"/>
      <c r="J146" s="124"/>
    </row>
    <row r="147" spans="1:10">
      <c r="A147" s="121"/>
      <c r="B147" s="121"/>
      <c r="C147" s="121"/>
      <c r="D147" s="121"/>
      <c r="E147" s="121" t="s">
        <v>1247</v>
      </c>
      <c r="F147" s="121" t="s">
        <v>1206</v>
      </c>
      <c r="G147" s="129" t="s">
        <v>652</v>
      </c>
      <c r="H147" s="121" t="s">
        <v>653</v>
      </c>
      <c r="I147" s="124"/>
      <c r="J147" s="124"/>
    </row>
    <row r="148" spans="1:10">
      <c r="A148" s="121"/>
      <c r="B148" s="121"/>
      <c r="C148" s="121"/>
      <c r="D148" s="121"/>
      <c r="E148" s="121" t="s">
        <v>1248</v>
      </c>
      <c r="F148" s="121" t="s">
        <v>1249</v>
      </c>
      <c r="G148" s="129" t="s">
        <v>652</v>
      </c>
      <c r="H148" s="121" t="s">
        <v>653</v>
      </c>
      <c r="I148" s="124"/>
      <c r="J148" s="124"/>
    </row>
    <row r="149" spans="1:10">
      <c r="A149" s="121"/>
      <c r="B149" s="121"/>
      <c r="C149" s="121"/>
      <c r="D149" s="121"/>
      <c r="E149" s="121" t="s">
        <v>1250</v>
      </c>
      <c r="F149" s="121" t="s">
        <v>1229</v>
      </c>
      <c r="G149" s="129" t="s">
        <v>652</v>
      </c>
      <c r="H149" s="121" t="s">
        <v>653</v>
      </c>
      <c r="I149" s="124"/>
      <c r="J149" s="124"/>
    </row>
    <row r="150" spans="1:10">
      <c r="A150" s="121"/>
      <c r="B150" s="121"/>
      <c r="C150" s="121"/>
      <c r="D150" s="121"/>
      <c r="E150" s="121" t="s">
        <v>1251</v>
      </c>
      <c r="F150" s="121" t="s">
        <v>1238</v>
      </c>
      <c r="G150" s="129" t="s">
        <v>652</v>
      </c>
      <c r="H150" s="121" t="s">
        <v>653</v>
      </c>
      <c r="I150" s="124"/>
      <c r="J150" s="124"/>
    </row>
    <row r="151" spans="1:10">
      <c r="A151" s="121"/>
      <c r="B151" s="121"/>
      <c r="C151" s="121"/>
      <c r="D151" s="121"/>
      <c r="E151" s="121" t="s">
        <v>1252</v>
      </c>
      <c r="F151" s="121" t="s">
        <v>1182</v>
      </c>
      <c r="G151" s="129" t="s">
        <v>652</v>
      </c>
      <c r="H151" s="121" t="s">
        <v>653</v>
      </c>
      <c r="I151" s="124"/>
      <c r="J151" s="124"/>
    </row>
    <row r="152" spans="1:10">
      <c r="A152" s="121"/>
      <c r="B152" s="121"/>
      <c r="C152" s="121"/>
      <c r="D152" s="121"/>
      <c r="E152" s="121" t="s">
        <v>1253</v>
      </c>
      <c r="F152" s="121" t="s">
        <v>1254</v>
      </c>
      <c r="G152" s="129" t="s">
        <v>652</v>
      </c>
      <c r="H152" s="121" t="s">
        <v>653</v>
      </c>
      <c r="I152" s="124"/>
      <c r="J152" s="124"/>
    </row>
    <row r="153" spans="1:10">
      <c r="A153" s="121"/>
      <c r="B153" s="121"/>
      <c r="C153" s="121"/>
      <c r="D153" s="121"/>
      <c r="E153" s="121" t="s">
        <v>1255</v>
      </c>
      <c r="F153" s="121" t="s">
        <v>1216</v>
      </c>
      <c r="G153" s="129" t="s">
        <v>652</v>
      </c>
      <c r="H153" s="121" t="s">
        <v>653</v>
      </c>
      <c r="I153" s="124"/>
      <c r="J153" s="124"/>
    </row>
    <row r="154" spans="1:10">
      <c r="A154" s="121"/>
      <c r="B154" s="121"/>
      <c r="C154" s="121"/>
      <c r="D154" s="121"/>
      <c r="E154" s="121" t="s">
        <v>1256</v>
      </c>
      <c r="F154" s="121" t="s">
        <v>1257</v>
      </c>
      <c r="G154" s="129" t="s">
        <v>652</v>
      </c>
      <c r="H154" s="121" t="s">
        <v>653</v>
      </c>
      <c r="I154" s="124"/>
      <c r="J154" s="124"/>
    </row>
    <row r="155" spans="1:10" s="305" customFormat="1">
      <c r="A155" s="121"/>
      <c r="B155" s="121"/>
      <c r="C155" s="121"/>
      <c r="D155" s="121"/>
      <c r="E155" s="129" t="s">
        <v>3189</v>
      </c>
      <c r="F155" s="129" t="s">
        <v>3190</v>
      </c>
      <c r="G155" s="129" t="s">
        <v>652</v>
      </c>
      <c r="H155" s="129" t="s">
        <v>653</v>
      </c>
      <c r="I155" s="124"/>
      <c r="J155" s="124"/>
    </row>
    <row r="156" spans="1:10" s="305" customFormat="1">
      <c r="A156" s="121"/>
      <c r="B156" s="121"/>
      <c r="C156" s="121"/>
      <c r="D156" s="121"/>
      <c r="E156" s="129" t="s">
        <v>3187</v>
      </c>
      <c r="F156" s="129" t="s">
        <v>3188</v>
      </c>
      <c r="G156" s="129" t="s">
        <v>652</v>
      </c>
      <c r="H156" s="129" t="s">
        <v>653</v>
      </c>
      <c r="I156" s="124"/>
      <c r="J156" s="124"/>
    </row>
    <row r="157" spans="1:10" s="305" customFormat="1">
      <c r="A157" s="121"/>
      <c r="B157" s="121"/>
      <c r="C157" s="121"/>
      <c r="D157" s="121"/>
      <c r="E157" s="129" t="s">
        <v>3193</v>
      </c>
      <c r="F157" s="129" t="s">
        <v>3194</v>
      </c>
      <c r="G157" s="129" t="s">
        <v>652</v>
      </c>
      <c r="H157" s="129" t="s">
        <v>653</v>
      </c>
      <c r="I157" s="124"/>
      <c r="J157" s="124"/>
    </row>
    <row r="158" spans="1:10" s="305" customFormat="1">
      <c r="A158" s="121"/>
      <c r="B158" s="121"/>
      <c r="C158" s="121"/>
      <c r="D158" s="121"/>
      <c r="E158" s="129" t="s">
        <v>3186</v>
      </c>
      <c r="F158" s="129" t="s">
        <v>656</v>
      </c>
      <c r="G158" s="129" t="s">
        <v>652</v>
      </c>
      <c r="H158" s="129" t="s">
        <v>653</v>
      </c>
      <c r="I158" s="124"/>
      <c r="J158" s="124"/>
    </row>
    <row r="159" spans="1:10" s="305" customFormat="1">
      <c r="A159" s="121"/>
      <c r="B159" s="121"/>
      <c r="C159" s="121"/>
      <c r="D159" s="121"/>
      <c r="E159" s="129" t="s">
        <v>3195</v>
      </c>
      <c r="F159" s="129" t="s">
        <v>3196</v>
      </c>
      <c r="G159" s="129" t="s">
        <v>652</v>
      </c>
      <c r="H159" s="129" t="s">
        <v>653</v>
      </c>
      <c r="I159" s="124"/>
      <c r="J159" s="124"/>
    </row>
    <row r="160" spans="1:10" ht="15" customHeight="1">
      <c r="A160" s="121"/>
      <c r="B160" s="121"/>
      <c r="C160" s="121"/>
      <c r="D160" s="121"/>
      <c r="E160" s="121"/>
      <c r="F160" s="121"/>
      <c r="G160" s="129"/>
      <c r="H160" s="121"/>
      <c r="I160" s="124"/>
      <c r="J160" s="124"/>
    </row>
    <row r="161" spans="1:10" ht="15" customHeight="1">
      <c r="A161" s="121" t="s">
        <v>238</v>
      </c>
      <c r="B161" s="121" t="s">
        <v>1709</v>
      </c>
      <c r="C161" s="121" t="s">
        <v>1705</v>
      </c>
      <c r="D161" s="121" t="s">
        <v>1706</v>
      </c>
      <c r="E161" s="121"/>
      <c r="F161" s="121"/>
      <c r="G161" s="129"/>
      <c r="H161" s="121"/>
      <c r="I161" s="124"/>
      <c r="J161" s="124"/>
    </row>
    <row r="162" spans="1:10">
      <c r="A162" s="121"/>
      <c r="B162" s="121"/>
      <c r="C162" s="121"/>
      <c r="D162" s="121"/>
      <c r="E162" s="121" t="s">
        <v>924</v>
      </c>
      <c r="F162" s="121" t="s">
        <v>925</v>
      </c>
      <c r="G162" s="129" t="s">
        <v>665</v>
      </c>
      <c r="H162" s="121" t="s">
        <v>666</v>
      </c>
      <c r="I162" s="124"/>
      <c r="J162" s="124"/>
    </row>
    <row r="163" spans="1:10">
      <c r="A163" s="121"/>
      <c r="B163" s="121"/>
      <c r="C163" s="121"/>
      <c r="D163" s="121"/>
      <c r="E163" s="121" t="s">
        <v>933</v>
      </c>
      <c r="F163" s="121" t="s">
        <v>790</v>
      </c>
      <c r="G163" s="129" t="s">
        <v>665</v>
      </c>
      <c r="H163" s="121" t="s">
        <v>666</v>
      </c>
      <c r="I163" s="124"/>
      <c r="J163" s="124"/>
    </row>
    <row r="164" spans="1:10">
      <c r="A164" s="121"/>
      <c r="B164" s="121"/>
      <c r="C164" s="121"/>
      <c r="D164" s="121"/>
      <c r="E164" s="121" t="s">
        <v>948</v>
      </c>
      <c r="F164" s="121" t="s">
        <v>949</v>
      </c>
      <c r="G164" s="129" t="s">
        <v>665</v>
      </c>
      <c r="H164" s="121" t="s">
        <v>666</v>
      </c>
      <c r="I164" s="124"/>
      <c r="J164" s="124"/>
    </row>
    <row r="165" spans="1:10" s="113" customFormat="1">
      <c r="A165" s="129"/>
      <c r="B165" s="129"/>
      <c r="C165" s="129"/>
      <c r="D165" s="129"/>
      <c r="E165" s="129" t="s">
        <v>951</v>
      </c>
      <c r="F165" s="129" t="s">
        <v>952</v>
      </c>
      <c r="G165" s="129" t="s">
        <v>665</v>
      </c>
      <c r="H165" s="129" t="s">
        <v>666</v>
      </c>
      <c r="I165" s="268"/>
      <c r="J165" s="268"/>
    </row>
    <row r="166" spans="1:10" s="113" customFormat="1">
      <c r="A166" s="129"/>
      <c r="B166" s="129"/>
      <c r="C166" s="129"/>
      <c r="D166" s="129"/>
      <c r="E166" s="129" t="s">
        <v>664</v>
      </c>
      <c r="F166" s="129" t="s">
        <v>659</v>
      </c>
      <c r="G166" s="129" t="s">
        <v>665</v>
      </c>
      <c r="H166" s="129" t="s">
        <v>666</v>
      </c>
      <c r="I166" s="268"/>
      <c r="J166" s="268"/>
    </row>
    <row r="167" spans="1:10" s="113" customFormat="1">
      <c r="A167" s="129"/>
      <c r="B167" s="129"/>
      <c r="C167" s="129"/>
      <c r="D167" s="129"/>
      <c r="E167" s="129" t="s">
        <v>995</v>
      </c>
      <c r="F167" s="129" t="s">
        <v>662</v>
      </c>
      <c r="G167" s="129" t="s">
        <v>665</v>
      </c>
      <c r="H167" s="129" t="s">
        <v>666</v>
      </c>
      <c r="I167" s="268"/>
      <c r="J167" s="268"/>
    </row>
    <row r="168" spans="1:10">
      <c r="A168" s="121"/>
      <c r="B168" s="121"/>
      <c r="C168" s="121"/>
      <c r="D168" s="121"/>
      <c r="E168" s="121" t="s">
        <v>954</v>
      </c>
      <c r="F168" s="121" t="s">
        <v>955</v>
      </c>
      <c r="G168" s="129" t="s">
        <v>665</v>
      </c>
      <c r="H168" s="121" t="s">
        <v>666</v>
      </c>
      <c r="I168" s="124"/>
      <c r="J168" s="124"/>
    </row>
    <row r="169" spans="1:10">
      <c r="A169" s="121"/>
      <c r="B169" s="121"/>
      <c r="C169" s="121"/>
      <c r="D169" s="121"/>
      <c r="E169" s="121" t="s">
        <v>1203</v>
      </c>
      <c r="F169" s="121" t="s">
        <v>1204</v>
      </c>
      <c r="G169" s="129" t="s">
        <v>665</v>
      </c>
      <c r="H169" s="121" t="s">
        <v>666</v>
      </c>
      <c r="I169" s="124"/>
      <c r="J169" s="124"/>
    </row>
    <row r="170" spans="1:10">
      <c r="A170" s="121"/>
      <c r="B170" s="121"/>
      <c r="C170" s="121"/>
      <c r="D170" s="121"/>
      <c r="E170" s="121" t="s">
        <v>1205</v>
      </c>
      <c r="F170" s="121" t="s">
        <v>1206</v>
      </c>
      <c r="G170" s="129" t="s">
        <v>665</v>
      </c>
      <c r="H170" s="121" t="s">
        <v>666</v>
      </c>
      <c r="I170" s="124"/>
      <c r="J170" s="124"/>
    </row>
    <row r="171" spans="1:10">
      <c r="A171" s="121"/>
      <c r="B171" s="121"/>
      <c r="C171" s="121"/>
      <c r="D171" s="121"/>
      <c r="E171" s="121" t="s">
        <v>1207</v>
      </c>
      <c r="F171" s="121" t="s">
        <v>1208</v>
      </c>
      <c r="G171" s="129" t="s">
        <v>665</v>
      </c>
      <c r="H171" s="121" t="s">
        <v>666</v>
      </c>
      <c r="I171" s="124"/>
      <c r="J171" s="124"/>
    </row>
    <row r="172" spans="1:10">
      <c r="A172" s="121"/>
      <c r="B172" s="121"/>
      <c r="C172" s="121"/>
      <c r="D172" s="121"/>
      <c r="E172" s="121" t="s">
        <v>1209</v>
      </c>
      <c r="F172" s="121" t="s">
        <v>1210</v>
      </c>
      <c r="G172" s="129" t="s">
        <v>665</v>
      </c>
      <c r="H172" s="121" t="s">
        <v>666</v>
      </c>
      <c r="I172" s="124"/>
      <c r="J172" s="124"/>
    </row>
    <row r="173" spans="1:10">
      <c r="A173" s="121"/>
      <c r="B173" s="121"/>
      <c r="C173" s="121"/>
      <c r="D173" s="121"/>
      <c r="E173" s="121" t="s">
        <v>1213</v>
      </c>
      <c r="F173" s="121" t="s">
        <v>1214</v>
      </c>
      <c r="G173" s="129" t="s">
        <v>665</v>
      </c>
      <c r="H173" s="121" t="s">
        <v>666</v>
      </c>
      <c r="I173" s="124"/>
      <c r="J173" s="124"/>
    </row>
    <row r="174" spans="1:10">
      <c r="A174" s="121"/>
      <c r="B174" s="121"/>
      <c r="C174" s="121"/>
      <c r="D174" s="121"/>
      <c r="E174" s="121" t="s">
        <v>1215</v>
      </c>
      <c r="F174" s="121" t="s">
        <v>1216</v>
      </c>
      <c r="G174" s="129" t="s">
        <v>665</v>
      </c>
      <c r="H174" s="121" t="s">
        <v>666</v>
      </c>
      <c r="I174" s="124"/>
      <c r="J174" s="124"/>
    </row>
    <row r="175" spans="1:10">
      <c r="A175" s="121" t="s">
        <v>300</v>
      </c>
      <c r="B175" s="121" t="s">
        <v>1710</v>
      </c>
      <c r="C175" s="121" t="s">
        <v>1705</v>
      </c>
      <c r="D175" s="121" t="s">
        <v>1706</v>
      </c>
      <c r="E175" s="121" t="s">
        <v>1046</v>
      </c>
      <c r="F175" s="121" t="s">
        <v>1047</v>
      </c>
      <c r="G175" s="129" t="s">
        <v>665</v>
      </c>
      <c r="H175" s="121" t="s">
        <v>666</v>
      </c>
      <c r="I175" s="124"/>
      <c r="J175" s="124"/>
    </row>
    <row r="176" spans="1:10">
      <c r="A176" s="121"/>
      <c r="B176" s="121"/>
      <c r="C176" s="121"/>
      <c r="D176" s="121"/>
      <c r="E176" s="121" t="s">
        <v>1293</v>
      </c>
      <c r="F176" s="121" t="s">
        <v>1294</v>
      </c>
      <c r="G176" s="129" t="s">
        <v>665</v>
      </c>
      <c r="H176" s="121" t="s">
        <v>666</v>
      </c>
      <c r="I176" s="124"/>
      <c r="J176" s="124"/>
    </row>
    <row r="177" spans="1:10">
      <c r="A177" s="121" t="s">
        <v>1711</v>
      </c>
      <c r="B177" s="121" t="s">
        <v>1712</v>
      </c>
      <c r="C177" s="121" t="s">
        <v>1705</v>
      </c>
      <c r="D177" s="121" t="s">
        <v>1706</v>
      </c>
      <c r="E177" s="121" t="s">
        <v>927</v>
      </c>
      <c r="F177" s="121" t="s">
        <v>928</v>
      </c>
      <c r="G177" s="129" t="s">
        <v>706</v>
      </c>
      <c r="H177" s="121" t="s">
        <v>707</v>
      </c>
      <c r="I177" s="124"/>
      <c r="J177" s="124"/>
    </row>
    <row r="178" spans="1:10">
      <c r="A178" s="121"/>
      <c r="B178" s="121"/>
      <c r="C178" s="121"/>
      <c r="D178" s="121"/>
      <c r="E178" s="121" t="s">
        <v>935</v>
      </c>
      <c r="F178" s="121" t="s">
        <v>936</v>
      </c>
      <c r="G178" s="129" t="s">
        <v>706</v>
      </c>
      <c r="H178" s="121" t="s">
        <v>707</v>
      </c>
      <c r="I178" s="124"/>
      <c r="J178" s="124"/>
    </row>
    <row r="179" spans="1:10">
      <c r="A179" s="121"/>
      <c r="B179" s="121"/>
      <c r="C179" s="121"/>
      <c r="D179" s="121"/>
      <c r="E179" s="121" t="s">
        <v>938</v>
      </c>
      <c r="F179" s="121" t="s">
        <v>939</v>
      </c>
      <c r="G179" s="129" t="s">
        <v>706</v>
      </c>
      <c r="H179" s="121" t="s">
        <v>707</v>
      </c>
      <c r="I179" s="124"/>
      <c r="J179" s="124"/>
    </row>
    <row r="180" spans="1:10">
      <c r="A180" s="121"/>
      <c r="B180" s="121"/>
      <c r="C180" s="121"/>
      <c r="D180" s="121"/>
      <c r="E180" s="121" t="s">
        <v>944</v>
      </c>
      <c r="F180" s="121" t="s">
        <v>790</v>
      </c>
      <c r="G180" s="129" t="s">
        <v>706</v>
      </c>
      <c r="H180" s="121" t="s">
        <v>707</v>
      </c>
      <c r="I180" s="124"/>
      <c r="J180" s="124"/>
    </row>
    <row r="181" spans="1:10">
      <c r="A181" s="121"/>
      <c r="B181" s="121"/>
      <c r="C181" s="121"/>
      <c r="D181" s="121"/>
      <c r="E181" s="121" t="s">
        <v>1201</v>
      </c>
      <c r="F181" s="121" t="s">
        <v>1202</v>
      </c>
      <c r="G181" s="129" t="s">
        <v>706</v>
      </c>
      <c r="H181" s="121" t="s">
        <v>707</v>
      </c>
      <c r="I181" s="124"/>
      <c r="J181" s="124"/>
    </row>
    <row r="182" spans="1:10">
      <c r="A182" s="121"/>
      <c r="B182" s="121"/>
      <c r="C182" s="121"/>
      <c r="D182" s="121"/>
      <c r="E182" s="121" t="s">
        <v>1211</v>
      </c>
      <c r="F182" s="121" t="s">
        <v>1212</v>
      </c>
      <c r="G182" s="129" t="s">
        <v>706</v>
      </c>
      <c r="H182" s="121" t="s">
        <v>707</v>
      </c>
      <c r="I182" s="124"/>
      <c r="J182" s="124"/>
    </row>
    <row r="183" spans="1:10">
      <c r="A183" s="121" t="s">
        <v>1713</v>
      </c>
      <c r="B183" s="121" t="s">
        <v>1714</v>
      </c>
      <c r="C183" s="121" t="s">
        <v>1707</v>
      </c>
      <c r="D183" s="121" t="s">
        <v>1708</v>
      </c>
      <c r="E183" s="121" t="s">
        <v>960</v>
      </c>
      <c r="F183" s="121" t="s">
        <v>961</v>
      </c>
      <c r="G183" s="129" t="s">
        <v>962</v>
      </c>
      <c r="H183" s="121" t="s">
        <v>963</v>
      </c>
      <c r="I183" s="124"/>
      <c r="J183" s="124"/>
    </row>
    <row r="184" spans="1:10">
      <c r="A184" s="121"/>
      <c r="B184" s="121"/>
      <c r="C184" s="121"/>
      <c r="D184" s="121"/>
      <c r="E184" s="121" t="s">
        <v>965</v>
      </c>
      <c r="F184" s="121" t="s">
        <v>966</v>
      </c>
      <c r="G184" s="129" t="s">
        <v>962</v>
      </c>
      <c r="H184" s="121" t="s">
        <v>963</v>
      </c>
      <c r="I184" s="124"/>
      <c r="J184" s="124"/>
    </row>
    <row r="185" spans="1:10">
      <c r="A185" s="121"/>
      <c r="B185" s="121"/>
      <c r="C185" s="121"/>
      <c r="D185" s="121"/>
      <c r="E185" s="121" t="s">
        <v>967</v>
      </c>
      <c r="F185" s="121" t="s">
        <v>968</v>
      </c>
      <c r="G185" s="129" t="s">
        <v>969</v>
      </c>
      <c r="H185" s="121" t="s">
        <v>970</v>
      </c>
      <c r="I185" s="124"/>
      <c r="J185" s="124"/>
    </row>
    <row r="186" spans="1:10">
      <c r="A186" s="121"/>
      <c r="B186" s="121"/>
      <c r="C186" s="121"/>
      <c r="D186" s="121"/>
      <c r="E186" s="121" t="s">
        <v>975</v>
      </c>
      <c r="F186" s="121" t="s">
        <v>976</v>
      </c>
      <c r="G186" s="129" t="s">
        <v>962</v>
      </c>
      <c r="H186" s="121" t="s">
        <v>963</v>
      </c>
      <c r="I186" s="124"/>
      <c r="J186" s="124"/>
    </row>
    <row r="187" spans="1:10">
      <c r="A187" s="121"/>
      <c r="B187" s="121"/>
      <c r="C187" s="121"/>
      <c r="D187" s="121"/>
      <c r="E187" s="121" t="s">
        <v>978</v>
      </c>
      <c r="F187" s="121" t="s">
        <v>979</v>
      </c>
      <c r="G187" s="129" t="s">
        <v>962</v>
      </c>
      <c r="H187" s="121" t="s">
        <v>963</v>
      </c>
      <c r="I187" s="124"/>
      <c r="J187" s="124"/>
    </row>
    <row r="188" spans="1:10">
      <c r="A188" s="121"/>
      <c r="B188" s="121"/>
      <c r="C188" s="121"/>
      <c r="D188" s="121"/>
      <c r="E188" s="121" t="s">
        <v>981</v>
      </c>
      <c r="F188" s="121" t="s">
        <v>982</v>
      </c>
      <c r="G188" s="129" t="s">
        <v>962</v>
      </c>
      <c r="H188" s="121" t="s">
        <v>963</v>
      </c>
      <c r="I188" s="124"/>
      <c r="J188" s="124"/>
    </row>
    <row r="189" spans="1:10">
      <c r="A189" s="121"/>
      <c r="B189" s="121"/>
      <c r="C189" s="121"/>
      <c r="D189" s="121"/>
      <c r="E189" s="121" t="s">
        <v>987</v>
      </c>
      <c r="F189" s="121" t="s">
        <v>988</v>
      </c>
      <c r="G189" s="129" t="s">
        <v>962</v>
      </c>
      <c r="H189" s="121" t="s">
        <v>963</v>
      </c>
      <c r="I189" s="124"/>
      <c r="J189" s="124"/>
    </row>
    <row r="190" spans="1:10">
      <c r="A190" s="121"/>
      <c r="B190" s="121"/>
      <c r="C190" s="121"/>
      <c r="D190" s="121"/>
      <c r="E190" s="121" t="s">
        <v>990</v>
      </c>
      <c r="F190" s="121" t="s">
        <v>991</v>
      </c>
      <c r="G190" s="129" t="s">
        <v>962</v>
      </c>
      <c r="H190" s="121" t="s">
        <v>963</v>
      </c>
      <c r="I190" s="124"/>
      <c r="J190" s="124"/>
    </row>
    <row r="191" spans="1:10">
      <c r="A191" s="121"/>
      <c r="B191" s="121"/>
      <c r="C191" s="121"/>
      <c r="D191" s="121"/>
      <c r="E191" s="121" t="s">
        <v>1173</v>
      </c>
      <c r="F191" s="121" t="s">
        <v>1174</v>
      </c>
      <c r="G191" s="129" t="s">
        <v>962</v>
      </c>
      <c r="H191" s="121" t="s">
        <v>963</v>
      </c>
      <c r="I191" s="124"/>
      <c r="J191" s="124"/>
    </row>
    <row r="192" spans="1:10">
      <c r="A192" s="121"/>
      <c r="B192" s="121"/>
      <c r="C192" s="121"/>
      <c r="D192" s="121"/>
      <c r="E192" s="121" t="s">
        <v>1219</v>
      </c>
      <c r="F192" s="121" t="s">
        <v>1220</v>
      </c>
      <c r="G192" s="129" t="s">
        <v>962</v>
      </c>
      <c r="H192" s="121" t="s">
        <v>963</v>
      </c>
      <c r="I192" s="124"/>
      <c r="J192" s="124"/>
    </row>
    <row r="193" spans="1:10">
      <c r="A193" s="121"/>
      <c r="B193" s="121"/>
      <c r="C193" s="121"/>
      <c r="D193" s="121"/>
      <c r="E193" s="121" t="s">
        <v>1221</v>
      </c>
      <c r="F193" s="121" t="s">
        <v>1222</v>
      </c>
      <c r="G193" s="129" t="s">
        <v>962</v>
      </c>
      <c r="H193" s="121" t="s">
        <v>963</v>
      </c>
      <c r="I193" s="124"/>
      <c r="J193" s="124"/>
    </row>
    <row r="194" spans="1:10">
      <c r="A194" s="121"/>
      <c r="B194" s="121"/>
      <c r="C194" s="121"/>
      <c r="D194" s="121"/>
      <c r="E194" s="121" t="s">
        <v>1225</v>
      </c>
      <c r="F194" s="121" t="s">
        <v>1226</v>
      </c>
      <c r="G194" s="129" t="s">
        <v>962</v>
      </c>
      <c r="H194" s="121" t="s">
        <v>963</v>
      </c>
      <c r="I194" s="124"/>
      <c r="J194" s="124"/>
    </row>
    <row r="195" spans="1:10">
      <c r="A195" s="121"/>
      <c r="B195" s="121"/>
      <c r="C195" s="121"/>
      <c r="D195" s="121"/>
      <c r="E195" s="121" t="s">
        <v>1228</v>
      </c>
      <c r="F195" s="121" t="s">
        <v>1229</v>
      </c>
      <c r="G195" s="129" t="s">
        <v>962</v>
      </c>
      <c r="H195" s="121" t="s">
        <v>963</v>
      </c>
      <c r="I195" s="124"/>
      <c r="J195" s="124"/>
    </row>
    <row r="196" spans="1:10" ht="15" customHeight="1">
      <c r="A196" s="121"/>
      <c r="B196" s="121"/>
      <c r="C196" s="121"/>
      <c r="D196" s="121"/>
      <c r="E196" s="121"/>
      <c r="F196" s="121"/>
      <c r="G196" s="129" t="s">
        <v>678</v>
      </c>
      <c r="H196" s="121" t="s">
        <v>679</v>
      </c>
      <c r="I196" s="124"/>
      <c r="J196" s="124"/>
    </row>
    <row r="197" spans="1:10">
      <c r="A197" s="121"/>
      <c r="B197" s="121"/>
      <c r="C197" s="121"/>
      <c r="D197" s="121"/>
      <c r="E197" s="121" t="s">
        <v>1230</v>
      </c>
      <c r="F197" s="121" t="s">
        <v>1231</v>
      </c>
      <c r="G197" s="129" t="s">
        <v>962</v>
      </c>
      <c r="H197" s="121" t="s">
        <v>963</v>
      </c>
      <c r="I197" s="124"/>
      <c r="J197" s="124"/>
    </row>
    <row r="198" spans="1:10" ht="15" customHeight="1">
      <c r="A198" s="121"/>
      <c r="B198" s="121"/>
      <c r="C198" s="121"/>
      <c r="D198" s="121"/>
      <c r="E198" s="121"/>
      <c r="F198" s="121"/>
      <c r="G198" s="129" t="s">
        <v>678</v>
      </c>
      <c r="H198" s="121" t="s">
        <v>679</v>
      </c>
      <c r="I198" s="124"/>
      <c r="J198" s="124"/>
    </row>
    <row r="199" spans="1:10">
      <c r="A199" s="121" t="s">
        <v>1715</v>
      </c>
      <c r="B199" s="121" t="s">
        <v>1716</v>
      </c>
      <c r="C199" s="121" t="s">
        <v>1705</v>
      </c>
      <c r="D199" s="121" t="s">
        <v>1706</v>
      </c>
      <c r="E199" s="121" t="s">
        <v>930</v>
      </c>
      <c r="F199" s="121" t="s">
        <v>931</v>
      </c>
      <c r="G199" s="129" t="s">
        <v>665</v>
      </c>
      <c r="H199" s="121" t="s">
        <v>666</v>
      </c>
      <c r="I199" s="124"/>
      <c r="J199" s="124"/>
    </row>
    <row r="200" spans="1:10">
      <c r="A200" s="121"/>
      <c r="B200" s="121"/>
      <c r="C200" s="121"/>
      <c r="D200" s="121"/>
      <c r="E200" s="121" t="s">
        <v>941</v>
      </c>
      <c r="F200" s="121" t="s">
        <v>942</v>
      </c>
      <c r="G200" s="129" t="s">
        <v>665</v>
      </c>
      <c r="H200" s="121" t="s">
        <v>666</v>
      </c>
      <c r="I200" s="124"/>
      <c r="J200" s="124"/>
    </row>
    <row r="201" spans="1:10">
      <c r="A201" s="121"/>
      <c r="B201" s="121"/>
      <c r="C201" s="121"/>
      <c r="D201" s="121"/>
      <c r="E201" s="121" t="s">
        <v>946</v>
      </c>
      <c r="F201" s="121" t="s">
        <v>790</v>
      </c>
      <c r="G201" s="129" t="s">
        <v>665</v>
      </c>
      <c r="H201" s="121" t="s">
        <v>666</v>
      </c>
      <c r="I201" s="124"/>
      <c r="J201" s="124"/>
    </row>
    <row r="202" spans="1:10">
      <c r="A202" s="121" t="s">
        <v>1717</v>
      </c>
      <c r="B202" s="121" t="s">
        <v>1718</v>
      </c>
      <c r="C202" s="121" t="s">
        <v>1707</v>
      </c>
      <c r="D202" s="121" t="s">
        <v>1708</v>
      </c>
      <c r="E202" s="121" t="s">
        <v>972</v>
      </c>
      <c r="F202" s="121" t="s">
        <v>973</v>
      </c>
      <c r="G202" s="129" t="s">
        <v>962</v>
      </c>
      <c r="H202" s="121" t="s">
        <v>963</v>
      </c>
      <c r="I202" s="124"/>
      <c r="J202" s="124"/>
    </row>
    <row r="203" spans="1:10">
      <c r="A203" s="121"/>
      <c r="B203" s="121"/>
      <c r="C203" s="121"/>
      <c r="D203" s="121"/>
      <c r="E203" s="121" t="s">
        <v>984</v>
      </c>
      <c r="F203" s="121" t="s">
        <v>985</v>
      </c>
      <c r="G203" s="129" t="s">
        <v>962</v>
      </c>
      <c r="H203" s="121" t="s">
        <v>963</v>
      </c>
      <c r="I203" s="124"/>
      <c r="J203" s="124"/>
    </row>
    <row r="204" spans="1:10">
      <c r="A204" s="121"/>
      <c r="B204" s="121"/>
      <c r="C204" s="121"/>
      <c r="D204" s="121"/>
      <c r="E204" s="121" t="s">
        <v>993</v>
      </c>
      <c r="F204" s="121" t="s">
        <v>790</v>
      </c>
      <c r="G204" s="129" t="s">
        <v>962</v>
      </c>
      <c r="H204" s="121" t="s">
        <v>963</v>
      </c>
      <c r="I204" s="124"/>
      <c r="J204" s="124"/>
    </row>
    <row r="205" spans="1:10">
      <c r="A205" s="121"/>
      <c r="B205" s="121"/>
      <c r="C205" s="121"/>
      <c r="D205" s="121"/>
      <c r="E205" s="121" t="s">
        <v>1217</v>
      </c>
      <c r="F205" s="121" t="s">
        <v>1218</v>
      </c>
      <c r="G205" s="129" t="s">
        <v>962</v>
      </c>
      <c r="H205" s="121" t="s">
        <v>963</v>
      </c>
      <c r="I205" s="124"/>
      <c r="J205" s="124"/>
    </row>
    <row r="206" spans="1:10">
      <c r="A206" s="121"/>
      <c r="B206" s="121"/>
      <c r="C206" s="121"/>
      <c r="D206" s="121"/>
      <c r="E206" s="121" t="s">
        <v>1223</v>
      </c>
      <c r="F206" s="121" t="s">
        <v>1224</v>
      </c>
      <c r="G206" s="129" t="s">
        <v>962</v>
      </c>
      <c r="H206" s="121" t="s">
        <v>963</v>
      </c>
      <c r="I206" s="124"/>
      <c r="J206" s="124"/>
    </row>
    <row r="207" spans="1:10">
      <c r="A207" s="121"/>
      <c r="B207" s="121"/>
      <c r="C207" s="121"/>
      <c r="D207" s="121"/>
      <c r="E207" s="121" t="s">
        <v>1227</v>
      </c>
      <c r="F207" s="121" t="s">
        <v>1226</v>
      </c>
      <c r="G207" s="129" t="s">
        <v>962</v>
      </c>
      <c r="H207" s="121" t="s">
        <v>963</v>
      </c>
      <c r="I207" s="124"/>
      <c r="J207" s="124"/>
    </row>
    <row r="208" spans="1:10">
      <c r="A208" s="121" t="s">
        <v>1719</v>
      </c>
      <c r="B208" s="121" t="s">
        <v>1720</v>
      </c>
      <c r="C208" s="121" t="s">
        <v>1697</v>
      </c>
      <c r="D208" s="121" t="s">
        <v>1698</v>
      </c>
      <c r="E208" s="121" t="s">
        <v>798</v>
      </c>
      <c r="F208" s="121" t="s">
        <v>799</v>
      </c>
      <c r="G208" s="129" t="s">
        <v>678</v>
      </c>
      <c r="H208" s="121" t="s">
        <v>679</v>
      </c>
      <c r="I208" s="124"/>
      <c r="J208" s="124"/>
    </row>
    <row r="209" spans="1:10">
      <c r="A209" s="121"/>
      <c r="B209" s="121"/>
      <c r="C209" s="121"/>
      <c r="D209" s="121"/>
      <c r="E209" s="121" t="s">
        <v>812</v>
      </c>
      <c r="F209" s="121" t="s">
        <v>813</v>
      </c>
      <c r="G209" s="129" t="s">
        <v>678</v>
      </c>
      <c r="H209" s="121" t="s">
        <v>679</v>
      </c>
      <c r="I209" s="124"/>
      <c r="J209" s="124"/>
    </row>
    <row r="210" spans="1:10">
      <c r="A210" s="121"/>
      <c r="B210" s="121"/>
      <c r="C210" s="121"/>
      <c r="D210" s="121"/>
      <c r="E210" s="121" t="s">
        <v>829</v>
      </c>
      <c r="F210" s="121" t="s">
        <v>830</v>
      </c>
      <c r="G210" s="129" t="s">
        <v>678</v>
      </c>
      <c r="H210" s="121" t="s">
        <v>679</v>
      </c>
      <c r="I210" s="124"/>
      <c r="J210" s="124"/>
    </row>
    <row r="211" spans="1:10">
      <c r="A211" s="121"/>
      <c r="B211" s="121"/>
      <c r="C211" s="121"/>
      <c r="D211" s="121"/>
      <c r="E211" s="121" t="s">
        <v>1020</v>
      </c>
      <c r="F211" s="121" t="s">
        <v>1021</v>
      </c>
      <c r="G211" s="129" t="s">
        <v>678</v>
      </c>
      <c r="H211" s="121" t="s">
        <v>679</v>
      </c>
      <c r="I211" s="124"/>
      <c r="J211" s="124"/>
    </row>
    <row r="212" spans="1:10">
      <c r="A212" s="121"/>
      <c r="B212" s="121"/>
      <c r="C212" s="121"/>
      <c r="D212" s="121"/>
      <c r="E212" s="121" t="s">
        <v>1022</v>
      </c>
      <c r="F212" s="121" t="s">
        <v>1023</v>
      </c>
      <c r="G212" s="129" t="s">
        <v>678</v>
      </c>
      <c r="H212" s="121" t="s">
        <v>679</v>
      </c>
      <c r="I212" s="124"/>
      <c r="J212" s="124"/>
    </row>
    <row r="213" spans="1:10">
      <c r="A213" s="121"/>
      <c r="B213" s="121"/>
      <c r="C213" s="121"/>
      <c r="D213" s="121"/>
      <c r="E213" s="121" t="s">
        <v>1024</v>
      </c>
      <c r="F213" s="121" t="s">
        <v>1025</v>
      </c>
      <c r="G213" s="129" t="s">
        <v>678</v>
      </c>
      <c r="H213" s="121" t="s">
        <v>679</v>
      </c>
      <c r="I213" s="124"/>
      <c r="J213" s="124"/>
    </row>
    <row r="214" spans="1:10">
      <c r="A214" s="121"/>
      <c r="B214" s="121"/>
      <c r="C214" s="121"/>
      <c r="D214" s="121"/>
      <c r="E214" s="121" t="s">
        <v>1062</v>
      </c>
      <c r="F214" s="121" t="s">
        <v>1063</v>
      </c>
      <c r="G214" s="129" t="s">
        <v>678</v>
      </c>
      <c r="H214" s="121" t="s">
        <v>679</v>
      </c>
      <c r="I214" s="124"/>
      <c r="J214" s="124"/>
    </row>
    <row r="215" spans="1:10">
      <c r="A215" s="121"/>
      <c r="B215" s="121"/>
      <c r="C215" s="121"/>
      <c r="D215" s="121"/>
      <c r="E215" s="121" t="s">
        <v>1185</v>
      </c>
      <c r="F215" s="121" t="s">
        <v>1186</v>
      </c>
      <c r="G215" s="129" t="s">
        <v>678</v>
      </c>
      <c r="H215" s="121" t="s">
        <v>679</v>
      </c>
      <c r="I215" s="124"/>
      <c r="J215" s="124"/>
    </row>
    <row r="216" spans="1:10">
      <c r="A216" s="121" t="s">
        <v>1721</v>
      </c>
      <c r="B216" s="121" t="s">
        <v>1722</v>
      </c>
      <c r="C216" s="121" t="s">
        <v>1703</v>
      </c>
      <c r="D216" s="121" t="s">
        <v>1704</v>
      </c>
      <c r="E216" s="121" t="s">
        <v>877</v>
      </c>
      <c r="F216" s="121" t="s">
        <v>878</v>
      </c>
      <c r="G216" s="129" t="s">
        <v>652</v>
      </c>
      <c r="H216" s="121" t="s">
        <v>653</v>
      </c>
      <c r="I216" s="124"/>
      <c r="J216" s="124"/>
    </row>
    <row r="217" spans="1:10">
      <c r="A217" s="121"/>
      <c r="B217" s="121"/>
      <c r="C217" s="121"/>
      <c r="D217" s="121"/>
      <c r="E217" s="121" t="s">
        <v>888</v>
      </c>
      <c r="F217" s="121" t="s">
        <v>889</v>
      </c>
      <c r="G217" s="129" t="s">
        <v>652</v>
      </c>
      <c r="H217" s="121" t="s">
        <v>653</v>
      </c>
      <c r="I217" s="124"/>
      <c r="J217" s="124"/>
    </row>
    <row r="218" spans="1:10">
      <c r="A218" s="121"/>
      <c r="B218" s="121"/>
      <c r="C218" s="121"/>
      <c r="D218" s="121"/>
      <c r="E218" s="121" t="s">
        <v>897</v>
      </c>
      <c r="F218" s="121" t="s">
        <v>898</v>
      </c>
      <c r="G218" s="129" t="s">
        <v>652</v>
      </c>
      <c r="H218" s="121" t="s">
        <v>653</v>
      </c>
      <c r="I218" s="124"/>
      <c r="J218" s="124"/>
    </row>
    <row r="219" spans="1:10">
      <c r="A219" s="121"/>
      <c r="B219" s="121"/>
      <c r="C219" s="121"/>
      <c r="D219" s="121"/>
      <c r="E219" s="121" t="s">
        <v>900</v>
      </c>
      <c r="F219" s="121" t="s">
        <v>901</v>
      </c>
      <c r="G219" s="129" t="s">
        <v>652</v>
      </c>
      <c r="H219" s="121" t="s">
        <v>653</v>
      </c>
      <c r="I219" s="124"/>
      <c r="J219" s="124"/>
    </row>
    <row r="220" spans="1:10">
      <c r="A220" s="121"/>
      <c r="B220" s="121"/>
      <c r="C220" s="121"/>
      <c r="D220" s="121"/>
      <c r="E220" s="121" t="s">
        <v>903</v>
      </c>
      <c r="F220" s="121" t="s">
        <v>904</v>
      </c>
      <c r="G220" s="129" t="s">
        <v>652</v>
      </c>
      <c r="H220" s="121" t="s">
        <v>653</v>
      </c>
      <c r="I220" s="124"/>
      <c r="J220" s="124"/>
    </row>
    <row r="221" spans="1:10">
      <c r="A221" s="121"/>
      <c r="B221" s="121"/>
      <c r="C221" s="121"/>
      <c r="D221" s="121"/>
      <c r="E221" s="121" t="s">
        <v>906</v>
      </c>
      <c r="F221" s="121" t="s">
        <v>907</v>
      </c>
      <c r="G221" s="129" t="s">
        <v>652</v>
      </c>
      <c r="H221" s="121" t="s">
        <v>653</v>
      </c>
      <c r="I221" s="124"/>
      <c r="J221" s="124"/>
    </row>
    <row r="222" spans="1:10">
      <c r="A222" s="121"/>
      <c r="B222" s="121"/>
      <c r="C222" s="121"/>
      <c r="D222" s="121"/>
      <c r="E222" s="121" t="s">
        <v>909</v>
      </c>
      <c r="F222" s="121" t="s">
        <v>910</v>
      </c>
      <c r="G222" s="129" t="s">
        <v>652</v>
      </c>
      <c r="H222" s="121" t="s">
        <v>653</v>
      </c>
      <c r="I222" s="124"/>
      <c r="J222" s="124"/>
    </row>
    <row r="223" spans="1:10">
      <c r="A223" s="121"/>
      <c r="B223" s="121"/>
      <c r="C223" s="121"/>
      <c r="D223" s="121"/>
      <c r="E223" s="121" t="s">
        <v>1160</v>
      </c>
      <c r="F223" s="121" t="s">
        <v>1161</v>
      </c>
      <c r="G223" s="129" t="s">
        <v>652</v>
      </c>
      <c r="H223" s="121" t="s">
        <v>653</v>
      </c>
      <c r="I223" s="124"/>
      <c r="J223" s="124"/>
    </row>
    <row r="224" spans="1:10">
      <c r="A224" s="121"/>
      <c r="B224" s="121"/>
      <c r="C224" s="121"/>
      <c r="D224" s="121"/>
      <c r="E224" s="121" t="s">
        <v>1162</v>
      </c>
      <c r="F224" s="121" t="s">
        <v>1163</v>
      </c>
      <c r="G224" s="129" t="s">
        <v>652</v>
      </c>
      <c r="H224" s="121" t="s">
        <v>653</v>
      </c>
      <c r="I224" s="124"/>
      <c r="J224" s="124"/>
    </row>
    <row r="225" spans="1:10">
      <c r="A225" s="121"/>
      <c r="B225" s="121"/>
      <c r="C225" s="121"/>
      <c r="D225" s="121"/>
      <c r="E225" s="121" t="s">
        <v>1164</v>
      </c>
      <c r="F225" s="121" t="s">
        <v>830</v>
      </c>
      <c r="G225" s="129" t="s">
        <v>652</v>
      </c>
      <c r="H225" s="121" t="s">
        <v>653</v>
      </c>
      <c r="I225" s="124"/>
      <c r="J225" s="124"/>
    </row>
    <row r="226" spans="1:10">
      <c r="A226" s="121"/>
      <c r="B226" s="121"/>
      <c r="C226" s="121"/>
      <c r="D226" s="121"/>
      <c r="E226" s="121" t="s">
        <v>1165</v>
      </c>
      <c r="F226" s="121" t="s">
        <v>1166</v>
      </c>
      <c r="G226" s="129" t="s">
        <v>652</v>
      </c>
      <c r="H226" s="121" t="s">
        <v>653</v>
      </c>
      <c r="I226" s="124"/>
      <c r="J226" s="124"/>
    </row>
    <row r="227" spans="1:10">
      <c r="A227" s="121"/>
      <c r="B227" s="121"/>
      <c r="C227" s="121"/>
      <c r="D227" s="121"/>
      <c r="E227" s="121" t="s">
        <v>1197</v>
      </c>
      <c r="F227" s="121" t="s">
        <v>1198</v>
      </c>
      <c r="G227" s="129" t="s">
        <v>652</v>
      </c>
      <c r="H227" s="121" t="s">
        <v>653</v>
      </c>
      <c r="I227" s="124"/>
      <c r="J227" s="124"/>
    </row>
    <row r="228" spans="1:10">
      <c r="A228" s="121"/>
      <c r="B228" s="121"/>
      <c r="C228" s="121"/>
      <c r="D228" s="121"/>
      <c r="E228" s="121" t="s">
        <v>1199</v>
      </c>
      <c r="F228" s="121" t="s">
        <v>1200</v>
      </c>
      <c r="G228" s="129" t="s">
        <v>652</v>
      </c>
      <c r="H228" s="121" t="s">
        <v>653</v>
      </c>
      <c r="I228" s="124"/>
      <c r="J228" s="124"/>
    </row>
    <row r="229" spans="1:10">
      <c r="A229" s="121"/>
      <c r="B229" s="121"/>
      <c r="C229" s="121"/>
      <c r="D229" s="121"/>
      <c r="E229" s="121" t="s">
        <v>1289</v>
      </c>
      <c r="F229" s="121" t="s">
        <v>1290</v>
      </c>
      <c r="G229" s="129" t="s">
        <v>652</v>
      </c>
      <c r="H229" s="121" t="s">
        <v>653</v>
      </c>
      <c r="I229" s="124"/>
      <c r="J229" s="124"/>
    </row>
    <row r="230" spans="1:10">
      <c r="A230" s="121"/>
      <c r="B230" s="121"/>
      <c r="C230" s="121"/>
      <c r="D230" s="121"/>
      <c r="E230" s="121" t="s">
        <v>1291</v>
      </c>
      <c r="F230" s="121" t="s">
        <v>1292</v>
      </c>
      <c r="G230" s="129" t="s">
        <v>652</v>
      </c>
      <c r="H230" s="121" t="s">
        <v>653</v>
      </c>
      <c r="I230" s="124"/>
      <c r="J230" s="124"/>
    </row>
    <row r="231" spans="1:10">
      <c r="A231" s="121" t="s">
        <v>1723</v>
      </c>
      <c r="B231" s="121" t="s">
        <v>1724</v>
      </c>
      <c r="C231" s="121" t="s">
        <v>1697</v>
      </c>
      <c r="D231" s="121" t="s">
        <v>1698</v>
      </c>
      <c r="E231" s="121" t="s">
        <v>826</v>
      </c>
      <c r="F231" s="121" t="s">
        <v>827</v>
      </c>
      <c r="G231" s="129" t="s">
        <v>678</v>
      </c>
      <c r="H231" s="121" t="s">
        <v>679</v>
      </c>
      <c r="I231" s="124"/>
      <c r="J231" s="124"/>
    </row>
    <row r="232" spans="1:10">
      <c r="A232" s="121"/>
      <c r="B232" s="121"/>
      <c r="C232" s="121"/>
      <c r="D232" s="121"/>
      <c r="E232" s="121" t="s">
        <v>1092</v>
      </c>
      <c r="F232" s="121" t="s">
        <v>1093</v>
      </c>
      <c r="G232" s="129" t="s">
        <v>678</v>
      </c>
      <c r="H232" s="121" t="s">
        <v>679</v>
      </c>
      <c r="I232" s="124"/>
      <c r="J232" s="124"/>
    </row>
    <row r="233" spans="1:10">
      <c r="A233" s="121"/>
      <c r="B233" s="121"/>
      <c r="C233" s="121"/>
      <c r="D233" s="121"/>
      <c r="E233" s="121" t="s">
        <v>1094</v>
      </c>
      <c r="F233" s="121" t="s">
        <v>1095</v>
      </c>
      <c r="G233" s="129" t="s">
        <v>678</v>
      </c>
      <c r="H233" s="121" t="s">
        <v>679</v>
      </c>
      <c r="I233" s="124"/>
      <c r="J233" s="124"/>
    </row>
    <row r="234" spans="1:10">
      <c r="A234" s="121"/>
      <c r="B234" s="121"/>
      <c r="C234" s="121"/>
      <c r="D234" s="121"/>
      <c r="E234" s="121" t="s">
        <v>1096</v>
      </c>
      <c r="F234" s="121" t="s">
        <v>1097</v>
      </c>
      <c r="G234" s="129" t="s">
        <v>678</v>
      </c>
      <c r="H234" s="121" t="s">
        <v>679</v>
      </c>
      <c r="I234" s="124"/>
      <c r="J234" s="124"/>
    </row>
    <row r="235" spans="1:10">
      <c r="A235" s="121"/>
      <c r="B235" s="121"/>
      <c r="C235" s="121"/>
      <c r="D235" s="121"/>
      <c r="E235" s="121" t="s">
        <v>1098</v>
      </c>
      <c r="F235" s="121" t="s">
        <v>1099</v>
      </c>
      <c r="G235" s="129" t="s">
        <v>678</v>
      </c>
      <c r="H235" s="121" t="s">
        <v>679</v>
      </c>
      <c r="I235" s="124"/>
      <c r="J235" s="124"/>
    </row>
    <row r="236" spans="1:10">
      <c r="A236" s="121"/>
      <c r="B236" s="121"/>
      <c r="C236" s="121"/>
      <c r="D236" s="121"/>
      <c r="E236" s="121" t="s">
        <v>1281</v>
      </c>
      <c r="F236" s="121" t="s">
        <v>1282</v>
      </c>
      <c r="G236" s="129" t="s">
        <v>678</v>
      </c>
      <c r="H236" s="121" t="s">
        <v>679</v>
      </c>
      <c r="I236" s="124"/>
      <c r="J236" s="124"/>
    </row>
    <row r="237" spans="1:10">
      <c r="A237" s="121" t="s">
        <v>1725</v>
      </c>
      <c r="B237" s="121" t="s">
        <v>1726</v>
      </c>
      <c r="C237" s="121" t="s">
        <v>1697</v>
      </c>
      <c r="D237" s="121" t="s">
        <v>1698</v>
      </c>
      <c r="E237" s="121" t="s">
        <v>831</v>
      </c>
      <c r="F237" s="121" t="s">
        <v>832</v>
      </c>
      <c r="G237" s="129" t="s">
        <v>678</v>
      </c>
      <c r="H237" s="121" t="s">
        <v>679</v>
      </c>
      <c r="I237" s="124"/>
      <c r="J237" s="124"/>
    </row>
    <row r="238" spans="1:10">
      <c r="A238" s="121"/>
      <c r="B238" s="121"/>
      <c r="C238" s="121"/>
      <c r="D238" s="121"/>
      <c r="E238" s="121" t="s">
        <v>833</v>
      </c>
      <c r="F238" s="121" t="s">
        <v>834</v>
      </c>
      <c r="G238" s="129" t="s">
        <v>678</v>
      </c>
      <c r="H238" s="121" t="s">
        <v>679</v>
      </c>
      <c r="I238" s="124"/>
      <c r="J238" s="124"/>
    </row>
    <row r="239" spans="1:10">
      <c r="A239" s="121"/>
      <c r="B239" s="121"/>
      <c r="C239" s="121"/>
      <c r="D239" s="121"/>
      <c r="E239" s="121" t="s">
        <v>1102</v>
      </c>
      <c r="F239" s="121" t="s">
        <v>1103</v>
      </c>
      <c r="G239" s="129" t="s">
        <v>678</v>
      </c>
      <c r="H239" s="121" t="s">
        <v>679</v>
      </c>
      <c r="I239" s="124"/>
      <c r="J239" s="124"/>
    </row>
    <row r="240" spans="1:10">
      <c r="A240" s="121"/>
      <c r="B240" s="121"/>
      <c r="C240" s="121"/>
      <c r="D240" s="121"/>
      <c r="E240" s="121" t="s">
        <v>1104</v>
      </c>
      <c r="F240" s="121" t="s">
        <v>1105</v>
      </c>
      <c r="G240" s="129" t="s">
        <v>678</v>
      </c>
      <c r="H240" s="121" t="s">
        <v>679</v>
      </c>
      <c r="I240" s="124"/>
      <c r="J240" s="124"/>
    </row>
    <row r="241" spans="1:10">
      <c r="A241" s="121"/>
      <c r="B241" s="121"/>
      <c r="C241" s="121"/>
      <c r="D241" s="121"/>
      <c r="E241" s="121" t="s">
        <v>1106</v>
      </c>
      <c r="F241" s="121" t="s">
        <v>1107</v>
      </c>
      <c r="G241" s="129" t="s">
        <v>678</v>
      </c>
      <c r="H241" s="121" t="s">
        <v>679</v>
      </c>
      <c r="I241" s="124"/>
      <c r="J241" s="124"/>
    </row>
    <row r="242" spans="1:10">
      <c r="A242" s="121"/>
      <c r="B242" s="121"/>
      <c r="C242" s="121"/>
      <c r="D242" s="121"/>
      <c r="E242" s="121" t="s">
        <v>1112</v>
      </c>
      <c r="F242" s="121" t="s">
        <v>1113</v>
      </c>
      <c r="G242" s="129" t="s">
        <v>678</v>
      </c>
      <c r="H242" s="121" t="s">
        <v>679</v>
      </c>
      <c r="I242" s="124"/>
      <c r="J242" s="124"/>
    </row>
    <row r="243" spans="1:10">
      <c r="A243" s="121"/>
      <c r="B243" s="121"/>
      <c r="C243" s="121"/>
      <c r="D243" s="121"/>
      <c r="E243" s="121" t="s">
        <v>1114</v>
      </c>
      <c r="F243" s="121" t="s">
        <v>1115</v>
      </c>
      <c r="G243" s="129" t="s">
        <v>678</v>
      </c>
      <c r="H243" s="121" t="s">
        <v>679</v>
      </c>
      <c r="I243" s="124"/>
      <c r="J243" s="124"/>
    </row>
    <row r="244" spans="1:10">
      <c r="A244" s="121"/>
      <c r="B244" s="121"/>
      <c r="C244" s="121"/>
      <c r="D244" s="121"/>
      <c r="E244" s="121" t="s">
        <v>1116</v>
      </c>
      <c r="F244" s="121" t="s">
        <v>1117</v>
      </c>
      <c r="G244" s="129" t="s">
        <v>678</v>
      </c>
      <c r="H244" s="121" t="s">
        <v>679</v>
      </c>
      <c r="I244" s="124"/>
      <c r="J244" s="124"/>
    </row>
    <row r="245" spans="1:10">
      <c r="A245" s="121"/>
      <c r="B245" s="121"/>
      <c r="C245" s="121"/>
      <c r="D245" s="121"/>
      <c r="E245" s="121" t="s">
        <v>1118</v>
      </c>
      <c r="F245" s="121" t="s">
        <v>1119</v>
      </c>
      <c r="G245" s="129" t="s">
        <v>678</v>
      </c>
      <c r="H245" s="121" t="s">
        <v>679</v>
      </c>
      <c r="I245" s="124"/>
      <c r="J245" s="124"/>
    </row>
    <row r="246" spans="1:10">
      <c r="A246" s="121"/>
      <c r="B246" s="121"/>
      <c r="C246" s="121"/>
      <c r="D246" s="121"/>
      <c r="E246" s="121" t="s">
        <v>1120</v>
      </c>
      <c r="F246" s="121" t="s">
        <v>1121</v>
      </c>
      <c r="G246" s="129" t="s">
        <v>678</v>
      </c>
      <c r="H246" s="121" t="s">
        <v>679</v>
      </c>
      <c r="I246" s="124"/>
      <c r="J246" s="124"/>
    </row>
    <row r="247" spans="1:10">
      <c r="A247" s="121"/>
      <c r="B247" s="121"/>
      <c r="C247" s="121"/>
      <c r="D247" s="121"/>
      <c r="E247" s="121" t="s">
        <v>1122</v>
      </c>
      <c r="F247" s="121" t="s">
        <v>1123</v>
      </c>
      <c r="G247" s="129" t="s">
        <v>678</v>
      </c>
      <c r="H247" s="121" t="s">
        <v>679</v>
      </c>
      <c r="I247" s="124"/>
      <c r="J247" s="124"/>
    </row>
    <row r="248" spans="1:10">
      <c r="A248" s="121"/>
      <c r="B248" s="121"/>
      <c r="C248" s="121"/>
      <c r="D248" s="121"/>
      <c r="E248" s="121" t="s">
        <v>1124</v>
      </c>
      <c r="F248" s="121" t="s">
        <v>1125</v>
      </c>
      <c r="G248" s="129" t="s">
        <v>678</v>
      </c>
      <c r="H248" s="121" t="s">
        <v>679</v>
      </c>
      <c r="I248" s="124"/>
      <c r="J248" s="124"/>
    </row>
    <row r="249" spans="1:10">
      <c r="A249" s="121"/>
      <c r="B249" s="121"/>
      <c r="C249" s="121"/>
      <c r="D249" s="121"/>
      <c r="E249" s="121" t="s">
        <v>1126</v>
      </c>
      <c r="F249" s="121" t="s">
        <v>1127</v>
      </c>
      <c r="G249" s="129" t="s">
        <v>678</v>
      </c>
      <c r="H249" s="121" t="s">
        <v>679</v>
      </c>
      <c r="I249" s="124"/>
      <c r="J249" s="124"/>
    </row>
    <row r="250" spans="1:10">
      <c r="A250" s="121"/>
      <c r="B250" s="121"/>
      <c r="C250" s="121"/>
      <c r="D250" s="121"/>
      <c r="E250" s="121" t="s">
        <v>1128</v>
      </c>
      <c r="F250" s="121" t="s">
        <v>1129</v>
      </c>
      <c r="G250" s="129" t="s">
        <v>678</v>
      </c>
      <c r="H250" s="121" t="s">
        <v>679</v>
      </c>
      <c r="I250" s="124"/>
      <c r="J250" s="124"/>
    </row>
    <row r="251" spans="1:10">
      <c r="A251" s="121"/>
      <c r="B251" s="121"/>
      <c r="C251" s="121"/>
      <c r="D251" s="121"/>
      <c r="E251" s="121" t="s">
        <v>1130</v>
      </c>
      <c r="F251" s="121" t="s">
        <v>1131</v>
      </c>
      <c r="G251" s="129" t="s">
        <v>678</v>
      </c>
      <c r="H251" s="121" t="s">
        <v>679</v>
      </c>
      <c r="I251" s="124"/>
      <c r="J251" s="124"/>
    </row>
    <row r="252" spans="1:10">
      <c r="A252" s="121"/>
      <c r="B252" s="121"/>
      <c r="C252" s="121"/>
      <c r="D252" s="121"/>
      <c r="E252" s="121" t="s">
        <v>1132</v>
      </c>
      <c r="F252" s="121" t="s">
        <v>1133</v>
      </c>
      <c r="G252" s="129" t="s">
        <v>678</v>
      </c>
      <c r="H252" s="121" t="s">
        <v>679</v>
      </c>
      <c r="I252" s="124"/>
      <c r="J252" s="124"/>
    </row>
    <row r="253" spans="1:10">
      <c r="A253" s="121"/>
      <c r="B253" s="121"/>
      <c r="C253" s="121"/>
      <c r="D253" s="121"/>
      <c r="E253" s="121" t="s">
        <v>1134</v>
      </c>
      <c r="F253" s="121" t="s">
        <v>1135</v>
      </c>
      <c r="G253" s="129" t="s">
        <v>678</v>
      </c>
      <c r="H253" s="121" t="s">
        <v>679</v>
      </c>
      <c r="I253" s="124"/>
      <c r="J253" s="124"/>
    </row>
    <row r="254" spans="1:10">
      <c r="A254" s="121"/>
      <c r="B254" s="121"/>
      <c r="C254" s="121"/>
      <c r="D254" s="121"/>
      <c r="E254" s="121" t="s">
        <v>1136</v>
      </c>
      <c r="F254" s="121" t="s">
        <v>1137</v>
      </c>
      <c r="G254" s="129" t="s">
        <v>678</v>
      </c>
      <c r="H254" s="121" t="s">
        <v>679</v>
      </c>
      <c r="I254" s="124"/>
      <c r="J254" s="124"/>
    </row>
    <row r="255" spans="1:10">
      <c r="A255" s="121"/>
      <c r="B255" s="121"/>
      <c r="C255" s="121"/>
      <c r="D255" s="121"/>
      <c r="E255" s="121" t="s">
        <v>1138</v>
      </c>
      <c r="F255" s="121" t="s">
        <v>1139</v>
      </c>
      <c r="G255" s="129" t="s">
        <v>678</v>
      </c>
      <c r="H255" s="121" t="s">
        <v>679</v>
      </c>
      <c r="I255" s="124"/>
      <c r="J255" s="124"/>
    </row>
    <row r="256" spans="1:10">
      <c r="A256" s="121"/>
      <c r="B256" s="121"/>
      <c r="C256" s="121"/>
      <c r="D256" s="121"/>
      <c r="E256" s="121" t="s">
        <v>1140</v>
      </c>
      <c r="F256" s="121" t="s">
        <v>1141</v>
      </c>
      <c r="G256" s="129" t="s">
        <v>678</v>
      </c>
      <c r="H256" s="121" t="s">
        <v>679</v>
      </c>
      <c r="I256" s="124"/>
      <c r="J256" s="124"/>
    </row>
    <row r="257" spans="1:10">
      <c r="A257" s="121"/>
      <c r="B257" s="121"/>
      <c r="C257" s="121"/>
      <c r="D257" s="121"/>
      <c r="E257" s="121" t="s">
        <v>1142</v>
      </c>
      <c r="F257" s="121" t="s">
        <v>1143</v>
      </c>
      <c r="G257" s="129" t="s">
        <v>678</v>
      </c>
      <c r="H257" s="121" t="s">
        <v>679</v>
      </c>
      <c r="I257" s="124"/>
      <c r="J257" s="124"/>
    </row>
    <row r="258" spans="1:10">
      <c r="A258" s="121" t="s">
        <v>1727</v>
      </c>
      <c r="B258" s="121" t="s">
        <v>1728</v>
      </c>
      <c r="C258" s="121" t="s">
        <v>1697</v>
      </c>
      <c r="D258" s="121" t="s">
        <v>1698</v>
      </c>
      <c r="E258" s="121" t="s">
        <v>1144</v>
      </c>
      <c r="F258" s="121" t="s">
        <v>1145</v>
      </c>
      <c r="G258" s="129" t="s">
        <v>1146</v>
      </c>
      <c r="H258" s="121" t="s">
        <v>1147</v>
      </c>
      <c r="I258" s="124"/>
      <c r="J258" s="124"/>
    </row>
    <row r="259" spans="1:10">
      <c r="A259" s="121"/>
      <c r="B259" s="121"/>
      <c r="C259" s="121"/>
      <c r="D259" s="121"/>
      <c r="E259" s="121" t="s">
        <v>1148</v>
      </c>
      <c r="F259" s="121" t="s">
        <v>1149</v>
      </c>
      <c r="G259" s="129" t="s">
        <v>678</v>
      </c>
      <c r="H259" s="121" t="s">
        <v>679</v>
      </c>
      <c r="I259" s="124"/>
      <c r="J259" s="124"/>
    </row>
    <row r="260" spans="1:10">
      <c r="A260" s="121"/>
      <c r="B260" s="121"/>
      <c r="C260" s="121"/>
      <c r="D260" s="121"/>
      <c r="E260" s="121" t="s">
        <v>1150</v>
      </c>
      <c r="F260" s="121" t="s">
        <v>1151</v>
      </c>
      <c r="G260" s="129" t="s">
        <v>678</v>
      </c>
      <c r="H260" s="121" t="s">
        <v>679</v>
      </c>
      <c r="I260" s="124"/>
      <c r="J260" s="124"/>
    </row>
    <row r="261" spans="1:10">
      <c r="A261" s="121"/>
      <c r="B261" s="121"/>
      <c r="C261" s="121"/>
      <c r="D261" s="121"/>
      <c r="E261" s="121" t="s">
        <v>1152</v>
      </c>
      <c r="F261" s="121" t="s">
        <v>1153</v>
      </c>
      <c r="G261" s="129" t="s">
        <v>678</v>
      </c>
      <c r="H261" s="121" t="s">
        <v>679</v>
      </c>
      <c r="I261" s="124"/>
      <c r="J261" s="124"/>
    </row>
    <row r="262" spans="1:10">
      <c r="A262" s="121"/>
      <c r="B262" s="121"/>
      <c r="C262" s="121"/>
      <c r="D262" s="121"/>
      <c r="E262" s="121" t="s">
        <v>1154</v>
      </c>
      <c r="F262" s="121" t="s">
        <v>1155</v>
      </c>
      <c r="G262" s="129" t="s">
        <v>678</v>
      </c>
      <c r="H262" s="121" t="s">
        <v>679</v>
      </c>
      <c r="I262" s="124"/>
      <c r="J262" s="124"/>
    </row>
    <row r="263" spans="1:10">
      <c r="A263" s="121"/>
      <c r="B263" s="121"/>
      <c r="C263" s="121"/>
      <c r="D263" s="121"/>
      <c r="E263" s="121" t="s">
        <v>1156</v>
      </c>
      <c r="F263" s="121" t="s">
        <v>818</v>
      </c>
      <c r="G263" s="129" t="s">
        <v>678</v>
      </c>
      <c r="H263" s="121" t="s">
        <v>679</v>
      </c>
      <c r="I263" s="124"/>
      <c r="J263" s="124"/>
    </row>
    <row r="264" spans="1:10">
      <c r="A264" s="121"/>
      <c r="B264" s="121"/>
      <c r="C264" s="121"/>
      <c r="D264" s="121"/>
      <c r="E264" s="121" t="s">
        <v>1157</v>
      </c>
      <c r="F264" s="121" t="s">
        <v>1158</v>
      </c>
      <c r="G264" s="129" t="s">
        <v>678</v>
      </c>
      <c r="H264" s="121" t="s">
        <v>679</v>
      </c>
      <c r="I264" s="124"/>
      <c r="J264" s="124"/>
    </row>
    <row r="265" spans="1:10">
      <c r="A265" s="121"/>
      <c r="B265" s="121"/>
      <c r="C265" s="121"/>
      <c r="D265" s="121"/>
      <c r="E265" s="121" t="s">
        <v>1159</v>
      </c>
      <c r="F265" s="121" t="s">
        <v>830</v>
      </c>
      <c r="G265" s="129" t="s">
        <v>678</v>
      </c>
      <c r="H265" s="121" t="s">
        <v>679</v>
      </c>
      <c r="I265" s="124"/>
      <c r="J265" s="124"/>
    </row>
    <row r="266" spans="1:10">
      <c r="A266" s="121"/>
      <c r="B266" s="121"/>
      <c r="C266" s="121"/>
      <c r="D266" s="121"/>
      <c r="E266" s="121" t="s">
        <v>1283</v>
      </c>
      <c r="F266" s="121" t="s">
        <v>1284</v>
      </c>
      <c r="G266" s="129" t="s">
        <v>1146</v>
      </c>
      <c r="H266" s="121" t="s">
        <v>1147</v>
      </c>
      <c r="I266" s="124"/>
      <c r="J266" s="124"/>
    </row>
    <row r="267" spans="1:10">
      <c r="A267" s="121"/>
      <c r="B267" s="121"/>
      <c r="C267" s="121"/>
      <c r="D267" s="121"/>
      <c r="E267" s="121" t="s">
        <v>1285</v>
      </c>
      <c r="F267" s="121" t="s">
        <v>1286</v>
      </c>
      <c r="G267" s="129" t="s">
        <v>1146</v>
      </c>
      <c r="H267" s="121" t="s">
        <v>1147</v>
      </c>
      <c r="I267" s="124"/>
      <c r="J267" s="124"/>
    </row>
    <row r="268" spans="1:10">
      <c r="A268" s="121"/>
      <c r="B268" s="121"/>
      <c r="C268" s="121"/>
      <c r="D268" s="121"/>
      <c r="E268" s="121" t="s">
        <v>1287</v>
      </c>
      <c r="F268" s="121" t="s">
        <v>1288</v>
      </c>
      <c r="G268" s="129" t="s">
        <v>1146</v>
      </c>
      <c r="H268" s="121" t="s">
        <v>1147</v>
      </c>
      <c r="I268" s="124"/>
      <c r="J268" s="124"/>
    </row>
    <row r="269" spans="1:10">
      <c r="A269" s="121"/>
      <c r="B269" s="121"/>
      <c r="C269" s="121"/>
      <c r="D269" s="121"/>
      <c r="E269" s="121" t="s">
        <v>1295</v>
      </c>
      <c r="F269" s="121" t="s">
        <v>1296</v>
      </c>
      <c r="G269" s="129" t="s">
        <v>1146</v>
      </c>
      <c r="H269" s="121" t="s">
        <v>1147</v>
      </c>
      <c r="I269" s="124"/>
      <c r="J269" s="124"/>
    </row>
    <row r="270" spans="1:10">
      <c r="A270" s="121" t="s">
        <v>1729</v>
      </c>
      <c r="B270" s="121" t="s">
        <v>1730</v>
      </c>
      <c r="C270" s="121" t="s">
        <v>1705</v>
      </c>
      <c r="D270" s="121" t="s">
        <v>1706</v>
      </c>
      <c r="E270" s="121" t="s">
        <v>673</v>
      </c>
      <c r="F270" s="121" t="s">
        <v>674</v>
      </c>
      <c r="G270" s="129" t="s">
        <v>665</v>
      </c>
      <c r="H270" s="121" t="s">
        <v>666</v>
      </c>
      <c r="I270" s="124"/>
      <c r="J270" s="124"/>
    </row>
    <row r="271" spans="1:10">
      <c r="A271" s="121"/>
      <c r="B271" s="121"/>
      <c r="C271" s="121"/>
      <c r="D271" s="121"/>
      <c r="E271" s="121" t="s">
        <v>758</v>
      </c>
      <c r="F271" s="121" t="s">
        <v>759</v>
      </c>
      <c r="G271" s="129" t="s">
        <v>665</v>
      </c>
      <c r="H271" s="121" t="s">
        <v>666</v>
      </c>
      <c r="I271" s="124"/>
      <c r="J271" s="124"/>
    </row>
    <row r="272" spans="1:10">
      <c r="A272" s="121"/>
      <c r="B272" s="121"/>
      <c r="C272" s="121"/>
      <c r="D272" s="121"/>
      <c r="E272" s="121" t="s">
        <v>767</v>
      </c>
      <c r="F272" s="121" t="s">
        <v>768</v>
      </c>
      <c r="G272" s="129" t="s">
        <v>665</v>
      </c>
      <c r="H272" s="121" t="s">
        <v>666</v>
      </c>
      <c r="I272" s="124"/>
      <c r="J272" s="124"/>
    </row>
    <row r="273" spans="1:10">
      <c r="A273" s="121"/>
      <c r="B273" s="121"/>
      <c r="C273" s="121"/>
      <c r="D273" s="121"/>
      <c r="E273" s="121" t="s">
        <v>769</v>
      </c>
      <c r="F273" s="121" t="s">
        <v>770</v>
      </c>
      <c r="G273" s="129" t="s">
        <v>665</v>
      </c>
      <c r="H273" s="121" t="s">
        <v>666</v>
      </c>
      <c r="I273" s="124"/>
      <c r="J273" s="124"/>
    </row>
    <row r="274" spans="1:10">
      <c r="A274" s="121"/>
      <c r="B274" s="121"/>
      <c r="C274" s="121"/>
      <c r="D274" s="121"/>
      <c r="E274" s="121" t="s">
        <v>772</v>
      </c>
      <c r="F274" s="121" t="s">
        <v>773</v>
      </c>
      <c r="G274" s="129" t="s">
        <v>665</v>
      </c>
      <c r="H274" s="121" t="s">
        <v>666</v>
      </c>
      <c r="I274" s="124"/>
      <c r="J274" s="124"/>
    </row>
    <row r="275" spans="1:10">
      <c r="A275" s="121"/>
      <c r="B275" s="121"/>
      <c r="C275" s="121"/>
      <c r="D275" s="121"/>
      <c r="E275" s="121" t="s">
        <v>775</v>
      </c>
      <c r="F275" s="121" t="s">
        <v>776</v>
      </c>
      <c r="G275" s="129" t="s">
        <v>665</v>
      </c>
      <c r="H275" s="121" t="s">
        <v>666</v>
      </c>
      <c r="I275" s="124"/>
      <c r="J275" s="124"/>
    </row>
    <row r="276" spans="1:10">
      <c r="A276" s="121"/>
      <c r="B276" s="121"/>
      <c r="C276" s="121"/>
      <c r="D276" s="121"/>
      <c r="E276" s="121" t="s">
        <v>868</v>
      </c>
      <c r="F276" s="121" t="s">
        <v>869</v>
      </c>
      <c r="G276" s="129" t="s">
        <v>665</v>
      </c>
      <c r="H276" s="121" t="s">
        <v>666</v>
      </c>
      <c r="I276" s="124"/>
      <c r="J276" s="124"/>
    </row>
    <row r="277" spans="1:10">
      <c r="A277" s="121"/>
      <c r="B277" s="121"/>
      <c r="C277" s="121"/>
      <c r="D277" s="121"/>
      <c r="E277" s="121" t="s">
        <v>1032</v>
      </c>
      <c r="F277" s="121" t="s">
        <v>1033</v>
      </c>
      <c r="G277" s="129" t="s">
        <v>665</v>
      </c>
      <c r="H277" s="121" t="s">
        <v>666</v>
      </c>
      <c r="I277" s="124"/>
      <c r="J277" s="124"/>
    </row>
    <row r="278" spans="1:10">
      <c r="A278" s="121"/>
      <c r="B278" s="121"/>
      <c r="C278" s="121"/>
      <c r="D278" s="121"/>
      <c r="E278" s="121" t="s">
        <v>1036</v>
      </c>
      <c r="F278" s="121" t="s">
        <v>1037</v>
      </c>
      <c r="G278" s="129" t="s">
        <v>665</v>
      </c>
      <c r="H278" s="121" t="s">
        <v>666</v>
      </c>
      <c r="I278" s="124"/>
      <c r="J278" s="124"/>
    </row>
    <row r="279" spans="1:10">
      <c r="A279" s="121"/>
      <c r="B279" s="121"/>
      <c r="C279" s="121"/>
      <c r="D279" s="121"/>
      <c r="E279" s="121" t="s">
        <v>1038</v>
      </c>
      <c r="F279" s="121" t="s">
        <v>1039</v>
      </c>
      <c r="G279" s="129" t="s">
        <v>665</v>
      </c>
      <c r="H279" s="121" t="s">
        <v>666</v>
      </c>
      <c r="I279" s="124"/>
      <c r="J279" s="124"/>
    </row>
    <row r="280" spans="1:10">
      <c r="A280" s="121"/>
      <c r="B280" s="121"/>
      <c r="C280" s="121"/>
      <c r="D280" s="121"/>
      <c r="E280" s="121" t="s">
        <v>1040</v>
      </c>
      <c r="F280" s="121" t="s">
        <v>1041</v>
      </c>
      <c r="G280" s="129" t="s">
        <v>665</v>
      </c>
      <c r="H280" s="121" t="s">
        <v>666</v>
      </c>
      <c r="I280" s="124"/>
      <c r="J280" s="124"/>
    </row>
    <row r="281" spans="1:10">
      <c r="A281" s="121"/>
      <c r="B281" s="121"/>
      <c r="C281" s="121"/>
      <c r="D281" s="121"/>
      <c r="E281" s="121" t="s">
        <v>1042</v>
      </c>
      <c r="F281" s="121" t="s">
        <v>1043</v>
      </c>
      <c r="G281" s="129" t="s">
        <v>665</v>
      </c>
      <c r="H281" s="121" t="s">
        <v>666</v>
      </c>
      <c r="I281" s="124"/>
      <c r="J281" s="124"/>
    </row>
    <row r="282" spans="1:10">
      <c r="A282" s="121"/>
      <c r="B282" s="121"/>
      <c r="C282" s="121"/>
      <c r="D282" s="121"/>
      <c r="E282" s="121" t="s">
        <v>1044</v>
      </c>
      <c r="F282" s="121" t="s">
        <v>1045</v>
      </c>
      <c r="G282" s="129" t="s">
        <v>665</v>
      </c>
      <c r="H282" s="121" t="s">
        <v>666</v>
      </c>
      <c r="I282" s="124"/>
      <c r="J282" s="124"/>
    </row>
    <row r="283" spans="1:10" ht="15" customHeight="1"/>
    <row r="284" spans="1:10" ht="15" customHeight="1"/>
    <row r="285" spans="1:10" ht="15" customHeight="1"/>
    <row r="286" spans="1:10" ht="15" customHeight="1"/>
    <row r="287" spans="1:10" ht="15" customHeight="1"/>
    <row r="288" spans="1:10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</sheetData>
  <autoFilter ref="A3:J346" xr:uid="{00000000-0009-0000-0000-00000A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5" customFormat="1" ht="15.75">
      <c r="A1" s="262" t="s">
        <v>1731</v>
      </c>
      <c r="B1" s="263" t="s">
        <v>1732</v>
      </c>
      <c r="C1" s="263" t="s">
        <v>487</v>
      </c>
      <c r="D1" s="263" t="s">
        <v>475</v>
      </c>
      <c r="E1" s="264" t="s">
        <v>488</v>
      </c>
      <c r="F1" s="264" t="s">
        <v>489</v>
      </c>
    </row>
    <row r="2" spans="1:6">
      <c r="A2" s="254">
        <v>67111</v>
      </c>
      <c r="B2" s="254" t="s">
        <v>492</v>
      </c>
      <c r="C2" s="254">
        <v>11</v>
      </c>
      <c r="D2" s="254" t="s">
        <v>491</v>
      </c>
      <c r="E2" t="str">
        <f>LEFT(A2,3)</f>
        <v>671</v>
      </c>
      <c r="F2" t="str">
        <f>LEFT(A2,2)</f>
        <v>67</v>
      </c>
    </row>
    <row r="3" spans="1:6">
      <c r="A3" s="254">
        <v>67111</v>
      </c>
      <c r="B3" s="254" t="s">
        <v>494</v>
      </c>
      <c r="C3" s="254">
        <v>12</v>
      </c>
      <c r="D3" s="254" t="s">
        <v>493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4">
        <v>67111</v>
      </c>
      <c r="B4" s="254" t="s">
        <v>494</v>
      </c>
      <c r="C4" s="254">
        <v>531</v>
      </c>
      <c r="D4" s="254" t="s">
        <v>496</v>
      </c>
      <c r="E4" t="str">
        <f t="shared" si="0"/>
        <v>671</v>
      </c>
      <c r="F4" t="str">
        <f t="shared" si="1"/>
        <v>67</v>
      </c>
    </row>
    <row r="5" spans="1:6">
      <c r="A5" s="254">
        <v>67111</v>
      </c>
      <c r="B5" s="254" t="s">
        <v>494</v>
      </c>
      <c r="C5" s="254">
        <v>532</v>
      </c>
      <c r="D5" s="254" t="s">
        <v>498</v>
      </c>
      <c r="E5" t="str">
        <f t="shared" si="0"/>
        <v>671</v>
      </c>
      <c r="F5" t="str">
        <f t="shared" si="1"/>
        <v>67</v>
      </c>
    </row>
    <row r="6" spans="1:6">
      <c r="A6" s="254">
        <v>67111</v>
      </c>
      <c r="B6" s="254" t="s">
        <v>494</v>
      </c>
      <c r="C6" s="254">
        <v>54</v>
      </c>
      <c r="D6" s="254" t="s">
        <v>500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4">
        <v>67111</v>
      </c>
      <c r="B7" s="254" t="s">
        <v>494</v>
      </c>
      <c r="C7" s="254">
        <v>561</v>
      </c>
      <c r="D7" s="254" t="s">
        <v>502</v>
      </c>
      <c r="E7" t="str">
        <f t="shared" si="0"/>
        <v>671</v>
      </c>
      <c r="F7" t="str">
        <f t="shared" si="1"/>
        <v>67</v>
      </c>
    </row>
    <row r="8" spans="1:6">
      <c r="A8" s="254">
        <v>67111</v>
      </c>
      <c r="B8" s="254" t="s">
        <v>494</v>
      </c>
      <c r="C8" s="254">
        <v>562</v>
      </c>
      <c r="D8" s="254" t="s">
        <v>504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4">
        <v>67111</v>
      </c>
      <c r="B9" s="254" t="s">
        <v>494</v>
      </c>
      <c r="C9" s="254">
        <v>563</v>
      </c>
      <c r="D9" s="254" t="s">
        <v>506</v>
      </c>
      <c r="E9" t="str">
        <f t="shared" si="4"/>
        <v>671</v>
      </c>
      <c r="F9" t="str">
        <f t="shared" si="5"/>
        <v>67</v>
      </c>
    </row>
    <row r="10" spans="1:6">
      <c r="A10" s="254">
        <v>67111</v>
      </c>
      <c r="B10" s="254" t="s">
        <v>494</v>
      </c>
      <c r="C10" s="254">
        <v>564</v>
      </c>
      <c r="D10" s="254" t="s">
        <v>508</v>
      </c>
      <c r="E10" t="str">
        <f t="shared" si="4"/>
        <v>671</v>
      </c>
      <c r="F10" t="str">
        <f t="shared" si="5"/>
        <v>67</v>
      </c>
    </row>
    <row r="11" spans="1:6">
      <c r="A11" s="254">
        <v>67111</v>
      </c>
      <c r="B11" s="254" t="s">
        <v>494</v>
      </c>
      <c r="C11" s="254">
        <v>565</v>
      </c>
      <c r="D11" s="254" t="s">
        <v>510</v>
      </c>
      <c r="E11" t="str">
        <f t="shared" si="4"/>
        <v>671</v>
      </c>
      <c r="F11" t="str">
        <f t="shared" si="5"/>
        <v>67</v>
      </c>
    </row>
    <row r="12" spans="1:6">
      <c r="A12" s="254">
        <v>67111</v>
      </c>
      <c r="B12" s="254" t="s">
        <v>494</v>
      </c>
      <c r="C12" s="254">
        <v>566</v>
      </c>
      <c r="D12" s="254" t="s">
        <v>512</v>
      </c>
      <c r="E12" t="str">
        <f t="shared" si="4"/>
        <v>671</v>
      </c>
      <c r="F12" t="str">
        <f t="shared" si="5"/>
        <v>67</v>
      </c>
    </row>
    <row r="13" spans="1:6">
      <c r="A13" s="254">
        <v>67111</v>
      </c>
      <c r="B13" s="254" t="s">
        <v>494</v>
      </c>
      <c r="C13" s="254">
        <v>567</v>
      </c>
      <c r="D13" s="254" t="s">
        <v>514</v>
      </c>
      <c r="E13" t="str">
        <f t="shared" si="4"/>
        <v>671</v>
      </c>
      <c r="F13" t="str">
        <f t="shared" si="5"/>
        <v>67</v>
      </c>
    </row>
    <row r="14" spans="1:6">
      <c r="A14" s="254">
        <v>67111</v>
      </c>
      <c r="B14" s="254" t="s">
        <v>494</v>
      </c>
      <c r="C14" s="254">
        <v>575</v>
      </c>
      <c r="D14" s="254" t="s">
        <v>516</v>
      </c>
      <c r="E14" t="str">
        <f t="shared" si="4"/>
        <v>671</v>
      </c>
      <c r="F14" t="str">
        <f t="shared" si="5"/>
        <v>67</v>
      </c>
    </row>
    <row r="15" spans="1:6">
      <c r="A15" s="254">
        <v>67111</v>
      </c>
      <c r="B15" s="254" t="s">
        <v>494</v>
      </c>
      <c r="C15" s="254">
        <v>577</v>
      </c>
      <c r="D15" s="254" t="s">
        <v>518</v>
      </c>
      <c r="E15" t="str">
        <f t="shared" si="4"/>
        <v>671</v>
      </c>
      <c r="F15" t="str">
        <f t="shared" si="5"/>
        <v>67</v>
      </c>
    </row>
    <row r="16" spans="1:6">
      <c r="A16" s="254">
        <v>67111</v>
      </c>
      <c r="B16" s="254" t="s">
        <v>494</v>
      </c>
      <c r="C16" s="254">
        <v>578</v>
      </c>
      <c r="D16" s="254" t="s">
        <v>520</v>
      </c>
      <c r="E16" t="str">
        <f t="shared" si="4"/>
        <v>671</v>
      </c>
      <c r="F16" t="str">
        <f t="shared" si="5"/>
        <v>67</v>
      </c>
    </row>
    <row r="17" spans="1:6">
      <c r="A17" s="254">
        <v>67111</v>
      </c>
      <c r="B17" s="254" t="s">
        <v>494</v>
      </c>
      <c r="C17" s="254">
        <v>579</v>
      </c>
      <c r="D17" s="254" t="s">
        <v>522</v>
      </c>
      <c r="E17" t="str">
        <f t="shared" si="4"/>
        <v>671</v>
      </c>
      <c r="F17" t="str">
        <f t="shared" si="5"/>
        <v>67</v>
      </c>
    </row>
    <row r="18" spans="1:6">
      <c r="A18" s="254">
        <v>67111</v>
      </c>
      <c r="B18" s="254" t="s">
        <v>494</v>
      </c>
      <c r="C18" s="254">
        <v>581</v>
      </c>
      <c r="D18" s="254" t="s">
        <v>524</v>
      </c>
      <c r="E18" t="str">
        <f t="shared" si="4"/>
        <v>671</v>
      </c>
      <c r="F18" t="str">
        <f t="shared" si="5"/>
        <v>67</v>
      </c>
    </row>
    <row r="19" spans="1:6" ht="15.75" thickBot="1">
      <c r="A19" s="256">
        <v>67111</v>
      </c>
      <c r="B19" s="256" t="s">
        <v>494</v>
      </c>
      <c r="C19" s="256">
        <v>815</v>
      </c>
      <c r="D19" s="256" t="s">
        <v>526</v>
      </c>
      <c r="E19" t="str">
        <f t="shared" si="4"/>
        <v>671</v>
      </c>
      <c r="F19" t="str">
        <f t="shared" si="5"/>
        <v>67</v>
      </c>
    </row>
    <row r="20" spans="1:6">
      <c r="A20" s="257">
        <v>67121</v>
      </c>
      <c r="B20" s="257" t="s">
        <v>527</v>
      </c>
      <c r="C20" s="257">
        <v>11</v>
      </c>
      <c r="D20" s="257" t="s">
        <v>491</v>
      </c>
      <c r="E20" t="str">
        <f t="shared" si="4"/>
        <v>671</v>
      </c>
      <c r="F20" t="str">
        <f t="shared" si="5"/>
        <v>67</v>
      </c>
    </row>
    <row r="21" spans="1:6" s="78" customFormat="1">
      <c r="A21" s="255">
        <v>67121</v>
      </c>
      <c r="B21" s="255" t="s">
        <v>527</v>
      </c>
      <c r="C21" s="255">
        <v>12</v>
      </c>
      <c r="D21" s="255" t="s">
        <v>493</v>
      </c>
      <c r="E21" t="str">
        <f t="shared" si="4"/>
        <v>671</v>
      </c>
      <c r="F21" t="str">
        <f t="shared" si="5"/>
        <v>67</v>
      </c>
    </row>
    <row r="22" spans="1:6" s="78" customFormat="1">
      <c r="A22" s="255">
        <v>67121</v>
      </c>
      <c r="B22" s="255" t="s">
        <v>527</v>
      </c>
      <c r="C22" s="255">
        <v>531</v>
      </c>
      <c r="D22" s="255" t="s">
        <v>496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5">
        <v>67121</v>
      </c>
      <c r="B23" s="255" t="s">
        <v>527</v>
      </c>
      <c r="C23" s="255">
        <v>532</v>
      </c>
      <c r="D23" s="255" t="s">
        <v>498</v>
      </c>
      <c r="E23" t="str">
        <f t="shared" si="6"/>
        <v>671</v>
      </c>
      <c r="F23" t="str">
        <f t="shared" si="7"/>
        <v>67</v>
      </c>
    </row>
    <row r="24" spans="1:6" s="78" customFormat="1">
      <c r="A24" s="255">
        <v>67121</v>
      </c>
      <c r="B24" s="255" t="s">
        <v>527</v>
      </c>
      <c r="C24" s="255">
        <v>54</v>
      </c>
      <c r="D24" s="255" t="s">
        <v>500</v>
      </c>
      <c r="E24" t="str">
        <f t="shared" si="6"/>
        <v>671</v>
      </c>
      <c r="F24" t="str">
        <f t="shared" si="7"/>
        <v>67</v>
      </c>
    </row>
    <row r="25" spans="1:6" s="78" customFormat="1">
      <c r="A25" s="255">
        <v>67121</v>
      </c>
      <c r="B25" s="255" t="s">
        <v>527</v>
      </c>
      <c r="C25" s="255">
        <v>531</v>
      </c>
      <c r="D25" s="255" t="s">
        <v>496</v>
      </c>
      <c r="E25" t="str">
        <f t="shared" si="6"/>
        <v>671</v>
      </c>
      <c r="F25" t="str">
        <f t="shared" si="7"/>
        <v>67</v>
      </c>
    </row>
    <row r="26" spans="1:6" s="78" customFormat="1">
      <c r="A26" s="255">
        <v>67121</v>
      </c>
      <c r="B26" s="255" t="s">
        <v>527</v>
      </c>
      <c r="C26" s="255">
        <v>532</v>
      </c>
      <c r="D26" s="255" t="s">
        <v>498</v>
      </c>
      <c r="E26" t="str">
        <f t="shared" si="4"/>
        <v>671</v>
      </c>
      <c r="F26" t="str">
        <f t="shared" si="5"/>
        <v>67</v>
      </c>
    </row>
    <row r="27" spans="1:6" s="78" customFormat="1">
      <c r="A27" s="255">
        <v>67121</v>
      </c>
      <c r="B27" s="255" t="s">
        <v>527</v>
      </c>
      <c r="C27" s="255">
        <v>561</v>
      </c>
      <c r="D27" s="255" t="s">
        <v>502</v>
      </c>
      <c r="E27" t="str">
        <f t="shared" si="4"/>
        <v>671</v>
      </c>
      <c r="F27" t="str">
        <f t="shared" si="5"/>
        <v>67</v>
      </c>
    </row>
    <row r="28" spans="1:6" s="78" customFormat="1">
      <c r="A28" s="255">
        <v>67121</v>
      </c>
      <c r="B28" s="255" t="s">
        <v>527</v>
      </c>
      <c r="C28" s="255">
        <v>562</v>
      </c>
      <c r="D28" s="255" t="s">
        <v>504</v>
      </c>
      <c r="E28" t="str">
        <f t="shared" si="4"/>
        <v>671</v>
      </c>
      <c r="F28" t="str">
        <f t="shared" si="5"/>
        <v>67</v>
      </c>
    </row>
    <row r="29" spans="1:6" s="78" customFormat="1">
      <c r="A29" s="255">
        <v>67121</v>
      </c>
      <c r="B29" s="255" t="s">
        <v>527</v>
      </c>
      <c r="C29" s="255">
        <v>563</v>
      </c>
      <c r="D29" s="255" t="s">
        <v>506</v>
      </c>
      <c r="E29" t="str">
        <f t="shared" si="4"/>
        <v>671</v>
      </c>
      <c r="F29" t="str">
        <f t="shared" si="5"/>
        <v>67</v>
      </c>
    </row>
    <row r="30" spans="1:6" s="78" customFormat="1">
      <c r="A30" s="255">
        <v>67121</v>
      </c>
      <c r="B30" s="255" t="s">
        <v>527</v>
      </c>
      <c r="C30" s="255">
        <v>564</v>
      </c>
      <c r="D30" s="255" t="s">
        <v>508</v>
      </c>
      <c r="E30" t="str">
        <f t="shared" si="4"/>
        <v>671</v>
      </c>
      <c r="F30" t="str">
        <f t="shared" si="5"/>
        <v>67</v>
      </c>
    </row>
    <row r="31" spans="1:6" s="78" customFormat="1">
      <c r="A31" s="255">
        <v>67121</v>
      </c>
      <c r="B31" s="255" t="s">
        <v>527</v>
      </c>
      <c r="C31" s="255">
        <v>565</v>
      </c>
      <c r="D31" s="255" t="s">
        <v>510</v>
      </c>
      <c r="E31" t="str">
        <f t="shared" si="4"/>
        <v>671</v>
      </c>
      <c r="F31" t="str">
        <f t="shared" si="5"/>
        <v>67</v>
      </c>
    </row>
    <row r="32" spans="1:6" s="78" customFormat="1">
      <c r="A32" s="255">
        <v>67121</v>
      </c>
      <c r="B32" s="255" t="s">
        <v>527</v>
      </c>
      <c r="C32" s="255">
        <v>566</v>
      </c>
      <c r="D32" s="255" t="s">
        <v>512</v>
      </c>
      <c r="E32" t="str">
        <f t="shared" si="4"/>
        <v>671</v>
      </c>
      <c r="F32" t="str">
        <f t="shared" si="5"/>
        <v>67</v>
      </c>
    </row>
    <row r="33" spans="1:6" s="78" customFormat="1">
      <c r="A33" s="255">
        <v>67121</v>
      </c>
      <c r="B33" s="255" t="s">
        <v>527</v>
      </c>
      <c r="C33" s="255">
        <v>567</v>
      </c>
      <c r="D33" s="255" t="s">
        <v>514</v>
      </c>
      <c r="E33" t="str">
        <f t="shared" si="4"/>
        <v>671</v>
      </c>
      <c r="F33" t="str">
        <f t="shared" si="5"/>
        <v>67</v>
      </c>
    </row>
    <row r="34" spans="1:6" s="78" customFormat="1">
      <c r="A34" s="255">
        <v>67121</v>
      </c>
      <c r="B34" s="255" t="s">
        <v>527</v>
      </c>
      <c r="C34" s="255">
        <v>575</v>
      </c>
      <c r="D34" s="255" t="s">
        <v>516</v>
      </c>
      <c r="E34" t="str">
        <f t="shared" si="4"/>
        <v>671</v>
      </c>
      <c r="F34" t="str">
        <f t="shared" si="5"/>
        <v>67</v>
      </c>
    </row>
    <row r="35" spans="1:6" s="78" customFormat="1">
      <c r="A35" s="255">
        <v>67121</v>
      </c>
      <c r="B35" s="255" t="s">
        <v>527</v>
      </c>
      <c r="C35" s="255">
        <v>577</v>
      </c>
      <c r="D35" s="255" t="s">
        <v>518</v>
      </c>
      <c r="E35" t="str">
        <f t="shared" si="4"/>
        <v>671</v>
      </c>
      <c r="F35" t="str">
        <f t="shared" si="5"/>
        <v>67</v>
      </c>
    </row>
    <row r="36" spans="1:6" s="78" customFormat="1">
      <c r="A36" s="255">
        <v>67121</v>
      </c>
      <c r="B36" s="255" t="s">
        <v>527</v>
      </c>
      <c r="C36" s="255">
        <v>578</v>
      </c>
      <c r="D36" s="255" t="s">
        <v>520</v>
      </c>
      <c r="E36" t="str">
        <f t="shared" si="4"/>
        <v>671</v>
      </c>
      <c r="F36" t="str">
        <f t="shared" si="5"/>
        <v>67</v>
      </c>
    </row>
    <row r="37" spans="1:6" s="78" customFormat="1">
      <c r="A37" s="255">
        <v>67121</v>
      </c>
      <c r="B37" s="255" t="s">
        <v>527</v>
      </c>
      <c r="C37" s="255">
        <v>579</v>
      </c>
      <c r="D37" s="255" t="s">
        <v>522</v>
      </c>
      <c r="E37" t="str">
        <f t="shared" si="4"/>
        <v>671</v>
      </c>
      <c r="F37" t="str">
        <f t="shared" si="5"/>
        <v>67</v>
      </c>
    </row>
    <row r="38" spans="1:6" s="78" customFormat="1">
      <c r="A38" s="255">
        <v>67121</v>
      </c>
      <c r="B38" s="255" t="s">
        <v>527</v>
      </c>
      <c r="C38" s="255">
        <v>581</v>
      </c>
      <c r="D38" s="255" t="s">
        <v>524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58">
        <v>67121</v>
      </c>
      <c r="B39" s="258" t="s">
        <v>527</v>
      </c>
      <c r="C39" s="258">
        <v>815</v>
      </c>
      <c r="D39" s="258" t="s">
        <v>526</v>
      </c>
      <c r="E39" t="str">
        <f t="shared" si="0"/>
        <v>671</v>
      </c>
      <c r="F39" t="str">
        <f t="shared" si="1"/>
        <v>67</v>
      </c>
    </row>
    <row r="40" spans="1:6" s="78" customFormat="1">
      <c r="A40" s="252">
        <v>66141</v>
      </c>
      <c r="B40" s="252" t="s">
        <v>542</v>
      </c>
      <c r="C40" s="252">
        <v>31</v>
      </c>
      <c r="D40" s="252" t="s">
        <v>495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543</v>
      </c>
      <c r="C41" s="4">
        <v>31</v>
      </c>
      <c r="D41" s="4" t="s">
        <v>495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3">
        <v>66151</v>
      </c>
      <c r="B42" s="253" t="s">
        <v>544</v>
      </c>
      <c r="C42" s="253">
        <v>31</v>
      </c>
      <c r="D42" s="253" t="s">
        <v>495</v>
      </c>
      <c r="E42" t="str">
        <f t="shared" si="0"/>
        <v>661</v>
      </c>
      <c r="F42" t="str">
        <f t="shared" si="1"/>
        <v>66</v>
      </c>
    </row>
    <row r="43" spans="1:6" s="78" customFormat="1">
      <c r="A43" s="252">
        <v>66311</v>
      </c>
      <c r="B43" s="252" t="s">
        <v>545</v>
      </c>
      <c r="C43" s="252">
        <v>61</v>
      </c>
      <c r="D43" s="252" t="s">
        <v>539</v>
      </c>
      <c r="E43" t="str">
        <f t="shared" si="0"/>
        <v>663</v>
      </c>
      <c r="F43" t="str">
        <f t="shared" si="1"/>
        <v>66</v>
      </c>
    </row>
    <row r="44" spans="1:6" s="78" customFormat="1">
      <c r="A44" s="254">
        <v>66312</v>
      </c>
      <c r="B44" s="254" t="s">
        <v>546</v>
      </c>
      <c r="C44" s="254">
        <v>561</v>
      </c>
      <c r="D44" s="254" t="s">
        <v>502</v>
      </c>
      <c r="E44" t="str">
        <f t="shared" si="0"/>
        <v>663</v>
      </c>
      <c r="F44" t="str">
        <f t="shared" si="1"/>
        <v>66</v>
      </c>
    </row>
    <row r="45" spans="1:6" s="78" customFormat="1">
      <c r="A45" s="254">
        <v>66312</v>
      </c>
      <c r="B45" s="254" t="s">
        <v>546</v>
      </c>
      <c r="C45" s="254">
        <v>562</v>
      </c>
      <c r="D45" s="254" t="s">
        <v>504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4">
        <v>66312</v>
      </c>
      <c r="B46" s="254" t="s">
        <v>546</v>
      </c>
      <c r="C46" s="254">
        <v>563</v>
      </c>
      <c r="D46" s="254" t="s">
        <v>506</v>
      </c>
      <c r="E46" t="str">
        <f t="shared" si="8"/>
        <v>663</v>
      </c>
      <c r="F46" t="str">
        <f t="shared" si="9"/>
        <v>66</v>
      </c>
    </row>
    <row r="47" spans="1:6" s="78" customFormat="1">
      <c r="A47" s="254">
        <v>66312</v>
      </c>
      <c r="B47" s="254" t="s">
        <v>546</v>
      </c>
      <c r="C47" s="254">
        <v>564</v>
      </c>
      <c r="D47" s="254" t="s">
        <v>508</v>
      </c>
      <c r="E47" t="str">
        <f t="shared" si="8"/>
        <v>663</v>
      </c>
      <c r="F47" t="str">
        <f t="shared" si="9"/>
        <v>66</v>
      </c>
    </row>
    <row r="48" spans="1:6" s="78" customFormat="1">
      <c r="A48" s="254">
        <v>66312</v>
      </c>
      <c r="B48" s="254" t="s">
        <v>546</v>
      </c>
      <c r="C48" s="254">
        <v>565</v>
      </c>
      <c r="D48" s="254" t="s">
        <v>510</v>
      </c>
      <c r="E48" t="str">
        <f t="shared" si="8"/>
        <v>663</v>
      </c>
      <c r="F48" t="str">
        <f t="shared" si="9"/>
        <v>66</v>
      </c>
    </row>
    <row r="49" spans="1:6" s="78" customFormat="1">
      <c r="A49" s="254">
        <v>66312</v>
      </c>
      <c r="B49" s="254" t="s">
        <v>546</v>
      </c>
      <c r="C49" s="254">
        <v>566</v>
      </c>
      <c r="D49" s="254" t="s">
        <v>512</v>
      </c>
      <c r="E49" t="str">
        <f t="shared" si="8"/>
        <v>663</v>
      </c>
      <c r="F49" t="str">
        <f t="shared" si="9"/>
        <v>66</v>
      </c>
    </row>
    <row r="50" spans="1:6" s="78" customFormat="1">
      <c r="A50" s="254">
        <v>66312</v>
      </c>
      <c r="B50" s="254" t="s">
        <v>546</v>
      </c>
      <c r="C50" s="254">
        <v>567</v>
      </c>
      <c r="D50" s="254" t="s">
        <v>514</v>
      </c>
      <c r="E50" t="str">
        <f t="shared" si="8"/>
        <v>663</v>
      </c>
      <c r="F50" t="str">
        <f t="shared" si="9"/>
        <v>66</v>
      </c>
    </row>
    <row r="51" spans="1:6" s="78" customFormat="1">
      <c r="A51" s="254">
        <v>66312</v>
      </c>
      <c r="B51" s="254" t="s">
        <v>546</v>
      </c>
      <c r="C51" s="254">
        <v>575</v>
      </c>
      <c r="D51" s="254" t="s">
        <v>516</v>
      </c>
      <c r="E51" t="str">
        <f t="shared" si="8"/>
        <v>663</v>
      </c>
      <c r="F51" t="str">
        <f t="shared" si="9"/>
        <v>66</v>
      </c>
    </row>
    <row r="52" spans="1:6" s="78" customFormat="1">
      <c r="A52" s="254">
        <v>66312</v>
      </c>
      <c r="B52" s="254" t="s">
        <v>546</v>
      </c>
      <c r="C52" s="254">
        <v>577</v>
      </c>
      <c r="D52" s="254" t="s">
        <v>518</v>
      </c>
      <c r="E52" t="str">
        <f t="shared" si="8"/>
        <v>663</v>
      </c>
      <c r="F52" t="str">
        <f t="shared" si="9"/>
        <v>66</v>
      </c>
    </row>
    <row r="53" spans="1:6" s="78" customFormat="1">
      <c r="A53" s="254">
        <v>66312</v>
      </c>
      <c r="B53" s="254" t="s">
        <v>546</v>
      </c>
      <c r="C53" s="254">
        <v>578</v>
      </c>
      <c r="D53" s="254" t="s">
        <v>520</v>
      </c>
      <c r="E53" t="str">
        <f t="shared" si="8"/>
        <v>663</v>
      </c>
      <c r="F53" t="str">
        <f t="shared" si="9"/>
        <v>66</v>
      </c>
    </row>
    <row r="54" spans="1:6" s="78" customFormat="1">
      <c r="A54" s="254">
        <v>66312</v>
      </c>
      <c r="B54" s="254" t="s">
        <v>546</v>
      </c>
      <c r="C54" s="254">
        <v>579</v>
      </c>
      <c r="D54" s="254" t="s">
        <v>522</v>
      </c>
      <c r="E54" t="str">
        <f t="shared" si="8"/>
        <v>663</v>
      </c>
      <c r="F54" t="str">
        <f t="shared" si="9"/>
        <v>66</v>
      </c>
    </row>
    <row r="55" spans="1:6" s="78" customFormat="1">
      <c r="A55" s="254">
        <v>66312</v>
      </c>
      <c r="B55" s="254" t="s">
        <v>546</v>
      </c>
      <c r="C55" s="254">
        <v>581</v>
      </c>
      <c r="D55" s="254" t="s">
        <v>524</v>
      </c>
      <c r="E55" t="str">
        <f t="shared" si="8"/>
        <v>663</v>
      </c>
      <c r="F55" t="str">
        <f t="shared" si="9"/>
        <v>66</v>
      </c>
    </row>
    <row r="56" spans="1:6" s="78" customFormat="1">
      <c r="A56" s="254">
        <v>66312</v>
      </c>
      <c r="B56" s="254" t="s">
        <v>546</v>
      </c>
      <c r="C56" s="254">
        <v>61</v>
      </c>
      <c r="D56" s="254" t="s">
        <v>539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547</v>
      </c>
      <c r="C57" s="4">
        <v>561</v>
      </c>
      <c r="D57" s="4" t="s">
        <v>502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547</v>
      </c>
      <c r="C58" s="4">
        <v>562</v>
      </c>
      <c r="D58" s="4" t="s">
        <v>504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547</v>
      </c>
      <c r="C59" s="4">
        <v>563</v>
      </c>
      <c r="D59" s="4" t="s">
        <v>506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547</v>
      </c>
      <c r="C60" s="4">
        <v>564</v>
      </c>
      <c r="D60" s="4" t="s">
        <v>508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547</v>
      </c>
      <c r="C61" s="4">
        <v>565</v>
      </c>
      <c r="D61" s="4" t="s">
        <v>510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547</v>
      </c>
      <c r="C62" s="4">
        <v>566</v>
      </c>
      <c r="D62" s="4" t="s">
        <v>512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547</v>
      </c>
      <c r="C63" s="4">
        <v>567</v>
      </c>
      <c r="D63" s="4" t="s">
        <v>514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547</v>
      </c>
      <c r="C64" s="4">
        <v>575</v>
      </c>
      <c r="D64" s="4" t="s">
        <v>516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547</v>
      </c>
      <c r="C65" s="4">
        <v>577</v>
      </c>
      <c r="D65" s="4" t="s">
        <v>518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547</v>
      </c>
      <c r="C66" s="4">
        <v>578</v>
      </c>
      <c r="D66" s="4" t="s">
        <v>520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547</v>
      </c>
      <c r="C67" s="4">
        <v>579</v>
      </c>
      <c r="D67" s="4" t="s">
        <v>522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547</v>
      </c>
      <c r="C68" s="4">
        <v>581</v>
      </c>
      <c r="D68" s="4" t="s">
        <v>524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547</v>
      </c>
      <c r="C69" s="4">
        <v>61</v>
      </c>
      <c r="D69" s="4" t="s">
        <v>539</v>
      </c>
      <c r="E69" t="str">
        <f t="shared" si="0"/>
        <v>663</v>
      </c>
      <c r="F69" t="str">
        <f t="shared" si="1"/>
        <v>66</v>
      </c>
    </row>
    <row r="70" spans="1:6">
      <c r="A70" s="254">
        <v>66314</v>
      </c>
      <c r="B70" s="254" t="s">
        <v>549</v>
      </c>
      <c r="C70" s="254">
        <v>561</v>
      </c>
      <c r="D70" s="254" t="s">
        <v>502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4">
        <v>66314</v>
      </c>
      <c r="B71" s="254" t="s">
        <v>549</v>
      </c>
      <c r="C71" s="254">
        <v>562</v>
      </c>
      <c r="D71" s="254" t="s">
        <v>504</v>
      </c>
      <c r="E71" t="str">
        <f t="shared" si="0"/>
        <v>663</v>
      </c>
      <c r="F71" t="str">
        <f t="shared" si="1"/>
        <v>66</v>
      </c>
    </row>
    <row r="72" spans="1:6">
      <c r="A72" s="254">
        <v>66314</v>
      </c>
      <c r="B72" s="254" t="s">
        <v>549</v>
      </c>
      <c r="C72" s="254">
        <v>563</v>
      </c>
      <c r="D72" s="254" t="s">
        <v>506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4">
        <v>66314</v>
      </c>
      <c r="B73" s="254" t="s">
        <v>549</v>
      </c>
      <c r="C73" s="254">
        <v>564</v>
      </c>
      <c r="D73" s="254" t="s">
        <v>508</v>
      </c>
      <c r="E73" t="str">
        <f t="shared" si="12"/>
        <v>663</v>
      </c>
      <c r="F73" t="str">
        <f t="shared" si="13"/>
        <v>66</v>
      </c>
    </row>
    <row r="74" spans="1:6">
      <c r="A74" s="254">
        <v>66314</v>
      </c>
      <c r="B74" s="254" t="s">
        <v>549</v>
      </c>
      <c r="C74" s="254">
        <v>565</v>
      </c>
      <c r="D74" s="254" t="s">
        <v>510</v>
      </c>
      <c r="E74" t="str">
        <f t="shared" si="12"/>
        <v>663</v>
      </c>
      <c r="F74" t="str">
        <f t="shared" si="13"/>
        <v>66</v>
      </c>
    </row>
    <row r="75" spans="1:6">
      <c r="A75" s="254">
        <v>66314</v>
      </c>
      <c r="B75" s="254" t="s">
        <v>549</v>
      </c>
      <c r="C75" s="254">
        <v>566</v>
      </c>
      <c r="D75" s="254" t="s">
        <v>512</v>
      </c>
      <c r="E75" t="str">
        <f t="shared" si="12"/>
        <v>663</v>
      </c>
      <c r="F75" t="str">
        <f t="shared" si="13"/>
        <v>66</v>
      </c>
    </row>
    <row r="76" spans="1:6">
      <c r="A76" s="254">
        <v>66314</v>
      </c>
      <c r="B76" s="254" t="s">
        <v>549</v>
      </c>
      <c r="C76" s="254">
        <v>567</v>
      </c>
      <c r="D76" s="254" t="s">
        <v>514</v>
      </c>
      <c r="E76" t="str">
        <f t="shared" si="12"/>
        <v>663</v>
      </c>
      <c r="F76" t="str">
        <f t="shared" si="13"/>
        <v>66</v>
      </c>
    </row>
    <row r="77" spans="1:6">
      <c r="A77" s="254">
        <v>66314</v>
      </c>
      <c r="B77" s="254" t="s">
        <v>549</v>
      </c>
      <c r="C77" s="254">
        <v>575</v>
      </c>
      <c r="D77" s="254" t="s">
        <v>516</v>
      </c>
      <c r="E77" t="str">
        <f t="shared" si="12"/>
        <v>663</v>
      </c>
      <c r="F77" t="str">
        <f t="shared" si="13"/>
        <v>66</v>
      </c>
    </row>
    <row r="78" spans="1:6">
      <c r="A78" s="254">
        <v>66314</v>
      </c>
      <c r="B78" s="254" t="s">
        <v>549</v>
      </c>
      <c r="C78" s="254">
        <v>577</v>
      </c>
      <c r="D78" s="254" t="s">
        <v>518</v>
      </c>
      <c r="E78" t="str">
        <f t="shared" si="12"/>
        <v>663</v>
      </c>
      <c r="F78" t="str">
        <f t="shared" si="13"/>
        <v>66</v>
      </c>
    </row>
    <row r="79" spans="1:6">
      <c r="A79" s="254">
        <v>66314</v>
      </c>
      <c r="B79" s="254" t="s">
        <v>549</v>
      </c>
      <c r="C79" s="254">
        <v>578</v>
      </c>
      <c r="D79" s="254" t="s">
        <v>520</v>
      </c>
      <c r="E79" t="str">
        <f t="shared" si="12"/>
        <v>663</v>
      </c>
      <c r="F79" t="str">
        <f t="shared" si="13"/>
        <v>66</v>
      </c>
    </row>
    <row r="80" spans="1:6">
      <c r="A80" s="254">
        <v>66314</v>
      </c>
      <c r="B80" s="254" t="s">
        <v>549</v>
      </c>
      <c r="C80" s="254">
        <v>579</v>
      </c>
      <c r="D80" s="254" t="s">
        <v>522</v>
      </c>
      <c r="E80" t="str">
        <f t="shared" si="0"/>
        <v>663</v>
      </c>
      <c r="F80" t="str">
        <f t="shared" si="1"/>
        <v>66</v>
      </c>
    </row>
    <row r="81" spans="1:6">
      <c r="A81" s="254">
        <v>66314</v>
      </c>
      <c r="B81" s="254" t="s">
        <v>549</v>
      </c>
      <c r="C81" s="254">
        <v>581</v>
      </c>
      <c r="D81" s="254" t="s">
        <v>524</v>
      </c>
      <c r="E81" t="str">
        <f t="shared" si="0"/>
        <v>663</v>
      </c>
      <c r="F81" t="str">
        <f t="shared" si="1"/>
        <v>66</v>
      </c>
    </row>
    <row r="82" spans="1:6">
      <c r="A82" s="254">
        <v>66314</v>
      </c>
      <c r="B82" s="254" t="s">
        <v>549</v>
      </c>
      <c r="C82" s="254">
        <v>61</v>
      </c>
      <c r="D82" s="254" t="s">
        <v>539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550</v>
      </c>
      <c r="C83" s="4">
        <v>61</v>
      </c>
      <c r="D83" s="4" t="s">
        <v>539</v>
      </c>
      <c r="E83" t="str">
        <f t="shared" si="0"/>
        <v>663</v>
      </c>
      <c r="F83" t="str">
        <f t="shared" si="1"/>
        <v>66</v>
      </c>
    </row>
    <row r="84" spans="1:6">
      <c r="A84" s="254">
        <v>66322</v>
      </c>
      <c r="B84" s="254" t="s">
        <v>551</v>
      </c>
      <c r="C84" s="254">
        <v>561</v>
      </c>
      <c r="D84" s="254" t="s">
        <v>502</v>
      </c>
      <c r="E84" t="str">
        <f t="shared" si="0"/>
        <v>663</v>
      </c>
      <c r="F84" t="str">
        <f t="shared" si="1"/>
        <v>66</v>
      </c>
    </row>
    <row r="85" spans="1:6">
      <c r="A85" s="254">
        <v>66322</v>
      </c>
      <c r="B85" s="254" t="s">
        <v>551</v>
      </c>
      <c r="C85" s="254">
        <v>562</v>
      </c>
      <c r="D85" s="254" t="s">
        <v>504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4">
        <v>66322</v>
      </c>
      <c r="B86" s="254" t="s">
        <v>551</v>
      </c>
      <c r="C86" s="254">
        <v>563</v>
      </c>
      <c r="D86" s="254" t="s">
        <v>506</v>
      </c>
      <c r="E86" t="str">
        <f t="shared" si="14"/>
        <v>663</v>
      </c>
      <c r="F86" t="str">
        <f t="shared" si="15"/>
        <v>66</v>
      </c>
    </row>
    <row r="87" spans="1:6">
      <c r="A87" s="254">
        <v>66322</v>
      </c>
      <c r="B87" s="254" t="s">
        <v>551</v>
      </c>
      <c r="C87" s="254">
        <v>564</v>
      </c>
      <c r="D87" s="254" t="s">
        <v>508</v>
      </c>
      <c r="E87" t="str">
        <f t="shared" si="14"/>
        <v>663</v>
      </c>
      <c r="F87" t="str">
        <f t="shared" si="15"/>
        <v>66</v>
      </c>
    </row>
    <row r="88" spans="1:6">
      <c r="A88" s="254">
        <v>66322</v>
      </c>
      <c r="B88" s="254" t="s">
        <v>551</v>
      </c>
      <c r="C88" s="254">
        <v>565</v>
      </c>
      <c r="D88" s="254" t="s">
        <v>510</v>
      </c>
      <c r="E88" t="str">
        <f t="shared" si="14"/>
        <v>663</v>
      </c>
      <c r="F88" t="str">
        <f t="shared" si="15"/>
        <v>66</v>
      </c>
    </row>
    <row r="89" spans="1:6">
      <c r="A89" s="254">
        <v>66322</v>
      </c>
      <c r="B89" s="254" t="s">
        <v>551</v>
      </c>
      <c r="C89" s="254">
        <v>566</v>
      </c>
      <c r="D89" s="254" t="s">
        <v>512</v>
      </c>
      <c r="E89" t="str">
        <f t="shared" si="14"/>
        <v>663</v>
      </c>
      <c r="F89" t="str">
        <f t="shared" si="15"/>
        <v>66</v>
      </c>
    </row>
    <row r="90" spans="1:6">
      <c r="A90" s="254">
        <v>66322</v>
      </c>
      <c r="B90" s="254" t="s">
        <v>551</v>
      </c>
      <c r="C90" s="254">
        <v>567</v>
      </c>
      <c r="D90" s="254" t="s">
        <v>514</v>
      </c>
      <c r="E90" t="str">
        <f t="shared" si="14"/>
        <v>663</v>
      </c>
      <c r="F90" t="str">
        <f t="shared" si="15"/>
        <v>66</v>
      </c>
    </row>
    <row r="91" spans="1:6">
      <c r="A91" s="254">
        <v>66322</v>
      </c>
      <c r="B91" s="254" t="s">
        <v>551</v>
      </c>
      <c r="C91" s="254">
        <v>575</v>
      </c>
      <c r="D91" s="254" t="s">
        <v>516</v>
      </c>
      <c r="E91" t="str">
        <f t="shared" si="14"/>
        <v>663</v>
      </c>
      <c r="F91" t="str">
        <f t="shared" si="15"/>
        <v>66</v>
      </c>
    </row>
    <row r="92" spans="1:6">
      <c r="A92" s="254">
        <v>66322</v>
      </c>
      <c r="B92" s="254" t="s">
        <v>551</v>
      </c>
      <c r="C92" s="254">
        <v>577</v>
      </c>
      <c r="D92" s="254" t="s">
        <v>518</v>
      </c>
      <c r="E92" t="str">
        <f t="shared" si="14"/>
        <v>663</v>
      </c>
      <c r="F92" t="str">
        <f t="shared" si="15"/>
        <v>66</v>
      </c>
    </row>
    <row r="93" spans="1:6">
      <c r="A93" s="254">
        <v>66322</v>
      </c>
      <c r="B93" s="254" t="s">
        <v>551</v>
      </c>
      <c r="C93" s="254">
        <v>578</v>
      </c>
      <c r="D93" s="254" t="s">
        <v>520</v>
      </c>
      <c r="E93" t="str">
        <f t="shared" si="14"/>
        <v>663</v>
      </c>
      <c r="F93" t="str">
        <f t="shared" si="15"/>
        <v>66</v>
      </c>
    </row>
    <row r="94" spans="1:6">
      <c r="A94" s="254">
        <v>66322</v>
      </c>
      <c r="B94" s="254" t="s">
        <v>551</v>
      </c>
      <c r="C94" s="254">
        <v>579</v>
      </c>
      <c r="D94" s="254" t="s">
        <v>522</v>
      </c>
      <c r="E94" t="str">
        <f t="shared" si="14"/>
        <v>663</v>
      </c>
      <c r="F94" t="str">
        <f t="shared" si="15"/>
        <v>66</v>
      </c>
    </row>
    <row r="95" spans="1:6">
      <c r="A95" s="254">
        <v>66322</v>
      </c>
      <c r="B95" s="254" t="s">
        <v>551</v>
      </c>
      <c r="C95" s="254">
        <v>581</v>
      </c>
      <c r="D95" s="254" t="s">
        <v>524</v>
      </c>
      <c r="E95" t="str">
        <f t="shared" si="14"/>
        <v>663</v>
      </c>
      <c r="F95" t="str">
        <f t="shared" si="15"/>
        <v>66</v>
      </c>
    </row>
    <row r="96" spans="1:6">
      <c r="A96" s="254">
        <v>66322</v>
      </c>
      <c r="B96" s="254" t="s">
        <v>551</v>
      </c>
      <c r="C96" s="254">
        <v>61</v>
      </c>
      <c r="D96" s="254" t="s">
        <v>539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552</v>
      </c>
      <c r="C97" s="4">
        <v>561</v>
      </c>
      <c r="D97" s="4" t="s">
        <v>502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552</v>
      </c>
      <c r="C98" s="4">
        <v>562</v>
      </c>
      <c r="D98" s="4" t="s">
        <v>504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552</v>
      </c>
      <c r="C99" s="4">
        <v>563</v>
      </c>
      <c r="D99" s="4" t="s">
        <v>506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552</v>
      </c>
      <c r="C100" s="4">
        <v>564</v>
      </c>
      <c r="D100" s="4" t="s">
        <v>508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552</v>
      </c>
      <c r="C101" s="4">
        <v>565</v>
      </c>
      <c r="D101" s="4" t="s">
        <v>510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552</v>
      </c>
      <c r="C102" s="4">
        <v>566</v>
      </c>
      <c r="D102" s="4" t="s">
        <v>512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552</v>
      </c>
      <c r="C103" s="4">
        <v>567</v>
      </c>
      <c r="D103" s="4" t="s">
        <v>514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552</v>
      </c>
      <c r="C104" s="4">
        <v>575</v>
      </c>
      <c r="D104" s="4" t="s">
        <v>516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552</v>
      </c>
      <c r="C105" s="4">
        <v>577</v>
      </c>
      <c r="D105" s="4" t="s">
        <v>518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552</v>
      </c>
      <c r="C106" s="4">
        <v>578</v>
      </c>
      <c r="D106" s="4" t="s">
        <v>520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552</v>
      </c>
      <c r="C107" s="4">
        <v>579</v>
      </c>
      <c r="D107" s="4" t="s">
        <v>522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552</v>
      </c>
      <c r="C108" s="4">
        <v>581</v>
      </c>
      <c r="D108" s="4" t="s">
        <v>524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552</v>
      </c>
      <c r="C109" s="4">
        <v>61</v>
      </c>
      <c r="D109" s="4" t="s">
        <v>539</v>
      </c>
      <c r="E109" t="str">
        <f t="shared" si="0"/>
        <v>663</v>
      </c>
      <c r="F109" t="str">
        <f t="shared" si="1"/>
        <v>66</v>
      </c>
    </row>
    <row r="110" spans="1:6">
      <c r="A110" s="254">
        <v>66324</v>
      </c>
      <c r="B110" s="254" t="s">
        <v>553</v>
      </c>
      <c r="C110" s="254">
        <v>561</v>
      </c>
      <c r="D110" s="254" t="s">
        <v>502</v>
      </c>
      <c r="E110" t="str">
        <f t="shared" si="0"/>
        <v>663</v>
      </c>
      <c r="F110" t="str">
        <f t="shared" si="1"/>
        <v>66</v>
      </c>
    </row>
    <row r="111" spans="1:6">
      <c r="A111" s="254">
        <v>66324</v>
      </c>
      <c r="B111" s="254" t="s">
        <v>553</v>
      </c>
      <c r="C111" s="254">
        <v>562</v>
      </c>
      <c r="D111" s="254" t="s">
        <v>504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4">
        <v>66324</v>
      </c>
      <c r="B112" s="254" t="s">
        <v>553</v>
      </c>
      <c r="C112" s="254">
        <v>563</v>
      </c>
      <c r="D112" s="254" t="s">
        <v>506</v>
      </c>
      <c r="E112" t="str">
        <f t="shared" si="16"/>
        <v>663</v>
      </c>
      <c r="F112" t="str">
        <f t="shared" si="17"/>
        <v>66</v>
      </c>
    </row>
    <row r="113" spans="1:6">
      <c r="A113" s="254">
        <v>66324</v>
      </c>
      <c r="B113" s="254" t="s">
        <v>553</v>
      </c>
      <c r="C113" s="254">
        <v>564</v>
      </c>
      <c r="D113" s="254" t="s">
        <v>508</v>
      </c>
      <c r="E113" t="str">
        <f t="shared" si="16"/>
        <v>663</v>
      </c>
      <c r="F113" t="str">
        <f t="shared" si="17"/>
        <v>66</v>
      </c>
    </row>
    <row r="114" spans="1:6">
      <c r="A114" s="254">
        <v>66324</v>
      </c>
      <c r="B114" s="254" t="s">
        <v>553</v>
      </c>
      <c r="C114" s="254">
        <v>565</v>
      </c>
      <c r="D114" s="254" t="s">
        <v>510</v>
      </c>
      <c r="E114" t="str">
        <f t="shared" si="16"/>
        <v>663</v>
      </c>
      <c r="F114" t="str">
        <f t="shared" si="17"/>
        <v>66</v>
      </c>
    </row>
    <row r="115" spans="1:6">
      <c r="A115" s="254">
        <v>66324</v>
      </c>
      <c r="B115" s="254" t="s">
        <v>553</v>
      </c>
      <c r="C115" s="254">
        <v>566</v>
      </c>
      <c r="D115" s="254" t="s">
        <v>512</v>
      </c>
      <c r="E115" t="str">
        <f t="shared" si="16"/>
        <v>663</v>
      </c>
      <c r="F115" t="str">
        <f t="shared" si="17"/>
        <v>66</v>
      </c>
    </row>
    <row r="116" spans="1:6">
      <c r="A116" s="254">
        <v>66324</v>
      </c>
      <c r="B116" s="254" t="s">
        <v>553</v>
      </c>
      <c r="C116" s="254">
        <v>567</v>
      </c>
      <c r="D116" s="254" t="s">
        <v>514</v>
      </c>
      <c r="E116" t="str">
        <f t="shared" si="16"/>
        <v>663</v>
      </c>
      <c r="F116" t="str">
        <f t="shared" si="17"/>
        <v>66</v>
      </c>
    </row>
    <row r="117" spans="1:6">
      <c r="A117" s="254">
        <v>66324</v>
      </c>
      <c r="B117" s="254" t="s">
        <v>553</v>
      </c>
      <c r="C117" s="254">
        <v>575</v>
      </c>
      <c r="D117" s="254" t="s">
        <v>516</v>
      </c>
      <c r="E117" t="str">
        <f t="shared" si="16"/>
        <v>663</v>
      </c>
      <c r="F117" t="str">
        <f t="shared" si="17"/>
        <v>66</v>
      </c>
    </row>
    <row r="118" spans="1:6">
      <c r="A118" s="254">
        <v>66324</v>
      </c>
      <c r="B118" s="254" t="s">
        <v>553</v>
      </c>
      <c r="C118" s="254">
        <v>577</v>
      </c>
      <c r="D118" s="254" t="s">
        <v>518</v>
      </c>
      <c r="E118" t="str">
        <f t="shared" si="16"/>
        <v>663</v>
      </c>
      <c r="F118" t="str">
        <f t="shared" si="17"/>
        <v>66</v>
      </c>
    </row>
    <row r="119" spans="1:6">
      <c r="A119" s="254">
        <v>66324</v>
      </c>
      <c r="B119" s="254" t="s">
        <v>553</v>
      </c>
      <c r="C119" s="254">
        <v>578</v>
      </c>
      <c r="D119" s="254" t="s">
        <v>520</v>
      </c>
      <c r="E119" t="str">
        <f t="shared" si="16"/>
        <v>663</v>
      </c>
      <c r="F119" t="str">
        <f t="shared" si="17"/>
        <v>66</v>
      </c>
    </row>
    <row r="120" spans="1:6">
      <c r="A120" s="254">
        <v>66324</v>
      </c>
      <c r="B120" s="254" t="s">
        <v>553</v>
      </c>
      <c r="C120" s="254">
        <v>579</v>
      </c>
      <c r="D120" s="254" t="s">
        <v>522</v>
      </c>
      <c r="E120" t="str">
        <f t="shared" si="16"/>
        <v>663</v>
      </c>
      <c r="F120" t="str">
        <f t="shared" si="17"/>
        <v>66</v>
      </c>
    </row>
    <row r="121" spans="1:6">
      <c r="A121" s="254">
        <v>66324</v>
      </c>
      <c r="B121" s="254" t="s">
        <v>553</v>
      </c>
      <c r="C121" s="254">
        <v>581</v>
      </c>
      <c r="D121" s="254" t="s">
        <v>524</v>
      </c>
      <c r="E121" t="str">
        <f t="shared" si="0"/>
        <v>663</v>
      </c>
      <c r="F121" t="str">
        <f t="shared" si="1"/>
        <v>66</v>
      </c>
    </row>
    <row r="122" spans="1:6" ht="15.75" thickBot="1">
      <c r="A122" s="256">
        <v>66324</v>
      </c>
      <c r="B122" s="256" t="s">
        <v>553</v>
      </c>
      <c r="C122" s="256">
        <v>61</v>
      </c>
      <c r="D122" s="256" t="s">
        <v>539</v>
      </c>
      <c r="E122" t="str">
        <f t="shared" si="0"/>
        <v>663</v>
      </c>
      <c r="F122" t="str">
        <f t="shared" si="1"/>
        <v>66</v>
      </c>
    </row>
    <row r="123" spans="1:6">
      <c r="A123" s="252">
        <v>65148</v>
      </c>
      <c r="B123" s="252" t="s">
        <v>554</v>
      </c>
      <c r="C123" s="252">
        <v>43</v>
      </c>
      <c r="D123" s="252" t="s">
        <v>499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555</v>
      </c>
      <c r="C124" s="4">
        <v>43</v>
      </c>
      <c r="D124" s="4" t="s">
        <v>499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556</v>
      </c>
      <c r="C125" s="4">
        <v>43</v>
      </c>
      <c r="D125" s="4" t="s">
        <v>499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557</v>
      </c>
      <c r="C126" s="4">
        <v>71</v>
      </c>
      <c r="D126" s="4" t="s">
        <v>540</v>
      </c>
      <c r="E126" t="str">
        <f t="shared" si="0"/>
        <v>652</v>
      </c>
      <c r="F126" t="str">
        <f t="shared" si="1"/>
        <v>65</v>
      </c>
    </row>
    <row r="127" spans="1:6">
      <c r="A127" s="261">
        <v>65267</v>
      </c>
      <c r="B127" s="261" t="s">
        <v>558</v>
      </c>
      <c r="C127" s="261">
        <v>11</v>
      </c>
      <c r="D127" s="261" t="s">
        <v>491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499</v>
      </c>
      <c r="C128" s="4">
        <v>43</v>
      </c>
      <c r="D128" s="4" t="s">
        <v>499</v>
      </c>
      <c r="E128" t="str">
        <f t="shared" si="0"/>
        <v>652</v>
      </c>
      <c r="F128" t="str">
        <f t="shared" si="1"/>
        <v>65</v>
      </c>
    </row>
    <row r="129" spans="1:6">
      <c r="A129" s="252">
        <v>65411</v>
      </c>
      <c r="B129" s="252" t="s">
        <v>559</v>
      </c>
      <c r="C129" s="252">
        <v>41</v>
      </c>
      <c r="D129" s="252" t="s">
        <v>497</v>
      </c>
      <c r="E129" t="str">
        <f t="shared" si="0"/>
        <v>654</v>
      </c>
      <c r="F129" t="str">
        <f t="shared" si="1"/>
        <v>65</v>
      </c>
    </row>
    <row r="130" spans="1:6">
      <c r="A130" s="252">
        <v>65412</v>
      </c>
      <c r="B130" s="252" t="s">
        <v>560</v>
      </c>
      <c r="C130" s="252">
        <v>41</v>
      </c>
      <c r="D130" s="252" t="s">
        <v>497</v>
      </c>
      <c r="E130" t="str">
        <f t="shared" si="0"/>
        <v>654</v>
      </c>
      <c r="F130" t="str">
        <f t="shared" si="1"/>
        <v>65</v>
      </c>
    </row>
    <row r="131" spans="1:6">
      <c r="A131" s="252">
        <v>65413</v>
      </c>
      <c r="B131" s="252" t="s">
        <v>561</v>
      </c>
      <c r="C131" s="252">
        <v>41</v>
      </c>
      <c r="D131" s="252" t="s">
        <v>497</v>
      </c>
      <c r="E131" t="str">
        <f t="shared" si="0"/>
        <v>654</v>
      </c>
      <c r="F131" t="str">
        <f t="shared" si="1"/>
        <v>65</v>
      </c>
    </row>
    <row r="132" spans="1:6" ht="15.75" thickBot="1">
      <c r="A132" s="253">
        <v>65414</v>
      </c>
      <c r="B132" s="253" t="s">
        <v>562</v>
      </c>
      <c r="C132" s="253">
        <v>41</v>
      </c>
      <c r="D132" s="253" t="s">
        <v>497</v>
      </c>
      <c r="E132" t="str">
        <f t="shared" si="0"/>
        <v>654</v>
      </c>
      <c r="F132" t="str">
        <f t="shared" si="1"/>
        <v>65</v>
      </c>
    </row>
    <row r="133" spans="1:6">
      <c r="A133" s="252">
        <v>64129</v>
      </c>
      <c r="B133" s="252" t="s">
        <v>563</v>
      </c>
      <c r="C133" s="252">
        <v>31</v>
      </c>
      <c r="D133" s="252" t="s">
        <v>495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564</v>
      </c>
      <c r="C134" s="4">
        <v>31</v>
      </c>
      <c r="D134" s="4" t="s">
        <v>495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565</v>
      </c>
      <c r="C135" s="4">
        <v>31</v>
      </c>
      <c r="D135" s="4" t="s">
        <v>495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565</v>
      </c>
      <c r="C136" s="4">
        <v>43</v>
      </c>
      <c r="D136" s="4" t="s">
        <v>499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566</v>
      </c>
      <c r="C137" s="4">
        <v>31</v>
      </c>
      <c r="D137" s="4" t="s">
        <v>495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566</v>
      </c>
      <c r="C138" s="4">
        <v>43</v>
      </c>
      <c r="D138" s="4" t="s">
        <v>499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567</v>
      </c>
      <c r="C139" s="4">
        <v>31</v>
      </c>
      <c r="D139" s="4" t="s">
        <v>495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567</v>
      </c>
      <c r="C140" s="4">
        <v>43</v>
      </c>
      <c r="D140" s="4" t="s">
        <v>499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568</v>
      </c>
      <c r="C141" s="4">
        <v>31</v>
      </c>
      <c r="D141" s="4" t="s">
        <v>495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569</v>
      </c>
      <c r="C142" s="4">
        <v>31</v>
      </c>
      <c r="D142" s="4" t="s">
        <v>495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570</v>
      </c>
      <c r="C143" s="4">
        <v>43</v>
      </c>
      <c r="D143" s="4" t="s">
        <v>499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571</v>
      </c>
      <c r="C144" s="4">
        <v>41</v>
      </c>
      <c r="D144" s="4" t="s">
        <v>497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572</v>
      </c>
      <c r="C145" s="4">
        <v>43</v>
      </c>
      <c r="D145" s="4" t="s">
        <v>499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573</v>
      </c>
      <c r="C146" s="4">
        <v>31</v>
      </c>
      <c r="D146" s="4" t="s">
        <v>495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574</v>
      </c>
      <c r="C147" s="4">
        <v>31</v>
      </c>
      <c r="D147" s="4" t="s">
        <v>495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3">
        <v>64341</v>
      </c>
      <c r="B148" s="253" t="s">
        <v>575</v>
      </c>
      <c r="C148" s="253">
        <v>31</v>
      </c>
      <c r="D148" s="253" t="s">
        <v>495</v>
      </c>
      <c r="E148" t="str">
        <f t="shared" si="18"/>
        <v>643</v>
      </c>
      <c r="F148" t="str">
        <f t="shared" si="19"/>
        <v>64</v>
      </c>
    </row>
    <row r="149" spans="1:6">
      <c r="A149" s="260" t="s">
        <v>576</v>
      </c>
      <c r="B149" s="260" t="s">
        <v>577</v>
      </c>
      <c r="C149" s="260">
        <v>533</v>
      </c>
      <c r="D149" s="260" t="s">
        <v>528</v>
      </c>
      <c r="E149" t="str">
        <f t="shared" si="18"/>
        <v>631</v>
      </c>
      <c r="F149" t="str">
        <f t="shared" si="19"/>
        <v>63</v>
      </c>
    </row>
    <row r="150" spans="1:6">
      <c r="A150" s="254" t="s">
        <v>576</v>
      </c>
      <c r="B150" s="254" t="s">
        <v>577</v>
      </c>
      <c r="C150" s="254">
        <v>51000</v>
      </c>
      <c r="D150" s="254" t="s">
        <v>515</v>
      </c>
      <c r="E150" t="str">
        <f t="shared" si="18"/>
        <v>631</v>
      </c>
      <c r="F150" t="str">
        <f t="shared" si="19"/>
        <v>63</v>
      </c>
    </row>
    <row r="151" spans="1:6">
      <c r="A151" s="254" t="s">
        <v>576</v>
      </c>
      <c r="B151" s="254" t="s">
        <v>577</v>
      </c>
      <c r="C151" s="254">
        <v>51011</v>
      </c>
      <c r="D151" s="254" t="s">
        <v>517</v>
      </c>
      <c r="E151" t="str">
        <f t="shared" si="18"/>
        <v>631</v>
      </c>
      <c r="F151" t="str">
        <f t="shared" si="19"/>
        <v>63</v>
      </c>
    </row>
    <row r="152" spans="1:6">
      <c r="A152" s="254" t="s">
        <v>576</v>
      </c>
      <c r="B152" s="254" t="s">
        <v>577</v>
      </c>
      <c r="C152" s="254">
        <v>563</v>
      </c>
      <c r="D152" s="254" t="s">
        <v>530</v>
      </c>
      <c r="E152" t="str">
        <f t="shared" si="18"/>
        <v>631</v>
      </c>
      <c r="F152" t="str">
        <f t="shared" si="19"/>
        <v>63</v>
      </c>
    </row>
    <row r="153" spans="1:6">
      <c r="A153" s="4" t="s">
        <v>578</v>
      </c>
      <c r="B153" s="4" t="s">
        <v>579</v>
      </c>
      <c r="C153" s="252">
        <v>533</v>
      </c>
      <c r="D153" s="252" t="s">
        <v>528</v>
      </c>
      <c r="E153" t="str">
        <f t="shared" si="18"/>
        <v>631</v>
      </c>
      <c r="F153" t="str">
        <f t="shared" si="19"/>
        <v>63</v>
      </c>
    </row>
    <row r="154" spans="1:6">
      <c r="A154" s="4" t="s">
        <v>578</v>
      </c>
      <c r="B154" s="4" t="s">
        <v>579</v>
      </c>
      <c r="C154" s="4">
        <v>563</v>
      </c>
      <c r="D154" s="4" t="s">
        <v>530</v>
      </c>
      <c r="E154" t="str">
        <f t="shared" si="18"/>
        <v>631</v>
      </c>
      <c r="F154" t="str">
        <f t="shared" si="19"/>
        <v>63</v>
      </c>
    </row>
    <row r="155" spans="1:6">
      <c r="A155" s="254">
        <v>63121</v>
      </c>
      <c r="B155" s="254" t="s">
        <v>580</v>
      </c>
      <c r="C155" s="260">
        <v>533</v>
      </c>
      <c r="D155" s="260" t="s">
        <v>528</v>
      </c>
      <c r="E155" t="str">
        <f t="shared" si="18"/>
        <v>631</v>
      </c>
      <c r="F155" t="str">
        <f t="shared" si="19"/>
        <v>63</v>
      </c>
    </row>
    <row r="156" spans="1:6">
      <c r="A156" s="254">
        <v>63121</v>
      </c>
      <c r="B156" s="254" t="s">
        <v>580</v>
      </c>
      <c r="C156" s="254">
        <v>51000</v>
      </c>
      <c r="D156" s="254" t="s">
        <v>515</v>
      </c>
      <c r="E156" t="str">
        <f t="shared" si="18"/>
        <v>631</v>
      </c>
      <c r="F156" t="str">
        <f t="shared" si="19"/>
        <v>63</v>
      </c>
    </row>
    <row r="157" spans="1:6">
      <c r="A157" s="254">
        <v>63121</v>
      </c>
      <c r="B157" s="254" t="s">
        <v>580</v>
      </c>
      <c r="C157" s="254">
        <v>51011</v>
      </c>
      <c r="D157" s="254" t="s">
        <v>517</v>
      </c>
      <c r="E157" t="str">
        <f t="shared" si="18"/>
        <v>631</v>
      </c>
      <c r="F157" t="str">
        <f t="shared" si="19"/>
        <v>63</v>
      </c>
    </row>
    <row r="158" spans="1:6">
      <c r="A158" s="254">
        <v>63121</v>
      </c>
      <c r="B158" s="254" t="s">
        <v>580</v>
      </c>
      <c r="C158" s="254">
        <v>563</v>
      </c>
      <c r="D158" s="254" t="s">
        <v>530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581</v>
      </c>
      <c r="C159" s="4">
        <v>563</v>
      </c>
      <c r="D159" s="4" t="s">
        <v>530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3">
        <v>63122</v>
      </c>
      <c r="B160" s="253" t="s">
        <v>581</v>
      </c>
      <c r="C160" s="259">
        <v>533</v>
      </c>
      <c r="D160" s="259" t="s">
        <v>528</v>
      </c>
      <c r="E160" t="str">
        <f t="shared" si="18"/>
        <v>631</v>
      </c>
      <c r="F160" t="str">
        <f t="shared" si="19"/>
        <v>63</v>
      </c>
    </row>
    <row r="161" spans="1:6">
      <c r="A161" s="252">
        <v>63211</v>
      </c>
      <c r="B161" s="252" t="s">
        <v>582</v>
      </c>
      <c r="C161" s="252">
        <v>533</v>
      </c>
      <c r="D161" s="252" t="s">
        <v>528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3">
        <v>63221</v>
      </c>
      <c r="B162" s="253" t="s">
        <v>583</v>
      </c>
      <c r="C162" s="253">
        <v>533</v>
      </c>
      <c r="D162" s="253" t="s">
        <v>528</v>
      </c>
      <c r="E162" t="str">
        <f t="shared" si="18"/>
        <v>632</v>
      </c>
      <c r="F162" t="str">
        <f t="shared" si="19"/>
        <v>63</v>
      </c>
    </row>
    <row r="163" spans="1:6">
      <c r="A163" s="252">
        <v>63231</v>
      </c>
      <c r="B163" s="252" t="s">
        <v>584</v>
      </c>
      <c r="C163" s="252">
        <v>51000</v>
      </c>
      <c r="D163" s="252" t="s">
        <v>515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584</v>
      </c>
      <c r="C164" s="4">
        <v>51011</v>
      </c>
      <c r="D164" s="4" t="s">
        <v>517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584</v>
      </c>
      <c r="C165" s="4">
        <v>51031</v>
      </c>
      <c r="D165" s="4" t="s">
        <v>519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584</v>
      </c>
      <c r="C166" s="4">
        <v>51043</v>
      </c>
      <c r="D166" s="4" t="s">
        <v>521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3">
        <v>63231</v>
      </c>
      <c r="B167" s="253" t="s">
        <v>584</v>
      </c>
      <c r="C167" s="253">
        <v>51081</v>
      </c>
      <c r="D167" s="253" t="s">
        <v>523</v>
      </c>
      <c r="E167" t="str">
        <f t="shared" si="18"/>
        <v>632</v>
      </c>
      <c r="F167" t="str">
        <f t="shared" si="19"/>
        <v>63</v>
      </c>
    </row>
    <row r="168" spans="1:6">
      <c r="A168" s="252">
        <v>63241</v>
      </c>
      <c r="B168" s="252" t="s">
        <v>585</v>
      </c>
      <c r="C168" s="252">
        <v>51000</v>
      </c>
      <c r="D168" s="252" t="s">
        <v>515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585</v>
      </c>
      <c r="C169" s="4">
        <v>51011</v>
      </c>
      <c r="D169" s="4" t="s">
        <v>517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585</v>
      </c>
      <c r="C170" s="4">
        <v>51031</v>
      </c>
      <c r="D170" s="4" t="s">
        <v>519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585</v>
      </c>
      <c r="C171" s="4">
        <v>51043</v>
      </c>
      <c r="D171" s="4" t="s">
        <v>521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3">
        <v>63241</v>
      </c>
      <c r="B172" s="253" t="s">
        <v>585</v>
      </c>
      <c r="C172" s="253">
        <v>51081</v>
      </c>
      <c r="D172" s="253" t="s">
        <v>523</v>
      </c>
      <c r="E172" t="str">
        <f t="shared" si="18"/>
        <v>632</v>
      </c>
      <c r="F172" t="str">
        <f t="shared" si="19"/>
        <v>63</v>
      </c>
    </row>
    <row r="173" spans="1:6">
      <c r="A173" s="252">
        <v>63414</v>
      </c>
      <c r="B173" s="252" t="s">
        <v>586</v>
      </c>
      <c r="C173" s="252">
        <v>52</v>
      </c>
      <c r="D173" s="252" t="s">
        <v>525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587</v>
      </c>
      <c r="C174" s="4">
        <v>52</v>
      </c>
      <c r="D174" s="4" t="s">
        <v>525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588</v>
      </c>
      <c r="C175" s="4">
        <v>52</v>
      </c>
      <c r="D175" s="4" t="s">
        <v>525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589</v>
      </c>
      <c r="C176" s="4">
        <v>52</v>
      </c>
      <c r="D176" s="4" t="s">
        <v>525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590</v>
      </c>
      <c r="C177" s="4">
        <v>52</v>
      </c>
      <c r="D177" s="4" t="s">
        <v>525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3">
        <v>63623</v>
      </c>
      <c r="B178" s="253" t="s">
        <v>591</v>
      </c>
      <c r="C178" s="253">
        <v>52</v>
      </c>
      <c r="D178" s="253" t="s">
        <v>525</v>
      </c>
      <c r="E178" t="str">
        <f t="shared" si="18"/>
        <v>636</v>
      </c>
      <c r="F178" t="str">
        <f t="shared" si="19"/>
        <v>63</v>
      </c>
    </row>
    <row r="179" spans="1:6">
      <c r="A179" s="252">
        <v>63812</v>
      </c>
      <c r="B179" s="252" t="s">
        <v>592</v>
      </c>
      <c r="C179" s="252">
        <v>561</v>
      </c>
      <c r="D179" s="252" t="s">
        <v>502</v>
      </c>
      <c r="E179" t="str">
        <f t="shared" si="18"/>
        <v>638</v>
      </c>
      <c r="F179" t="str">
        <f t="shared" si="19"/>
        <v>63</v>
      </c>
    </row>
    <row r="180" spans="1:6">
      <c r="A180" s="252">
        <v>63812</v>
      </c>
      <c r="B180" s="252" t="s">
        <v>592</v>
      </c>
      <c r="C180" s="252">
        <v>562</v>
      </c>
      <c r="D180" s="252" t="s">
        <v>504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2">
        <v>63812</v>
      </c>
      <c r="B181" s="252" t="s">
        <v>592</v>
      </c>
      <c r="C181" s="252">
        <v>563</v>
      </c>
      <c r="D181" s="4" t="s">
        <v>506</v>
      </c>
      <c r="E181" t="str">
        <f t="shared" si="20"/>
        <v>638</v>
      </c>
      <c r="F181" t="str">
        <f t="shared" si="21"/>
        <v>63</v>
      </c>
    </row>
    <row r="182" spans="1:6">
      <c r="A182" s="252">
        <v>63812</v>
      </c>
      <c r="B182" s="252" t="s">
        <v>592</v>
      </c>
      <c r="C182" s="252">
        <v>564</v>
      </c>
      <c r="D182" s="252" t="s">
        <v>508</v>
      </c>
      <c r="E182" t="str">
        <f t="shared" si="20"/>
        <v>638</v>
      </c>
      <c r="F182" t="str">
        <f t="shared" si="21"/>
        <v>63</v>
      </c>
    </row>
    <row r="183" spans="1:6">
      <c r="A183" s="252">
        <v>63812</v>
      </c>
      <c r="B183" s="252" t="s">
        <v>592</v>
      </c>
      <c r="C183" s="252">
        <v>565</v>
      </c>
      <c r="D183" s="252" t="s">
        <v>510</v>
      </c>
      <c r="E183" t="str">
        <f t="shared" si="20"/>
        <v>638</v>
      </c>
      <c r="F183" t="str">
        <f t="shared" si="21"/>
        <v>63</v>
      </c>
    </row>
    <row r="184" spans="1:6">
      <c r="A184" s="252">
        <v>63812</v>
      </c>
      <c r="B184" s="252" t="s">
        <v>592</v>
      </c>
      <c r="C184" s="252">
        <v>566</v>
      </c>
      <c r="D184" s="252" t="s">
        <v>512</v>
      </c>
      <c r="E184" t="str">
        <f t="shared" si="20"/>
        <v>638</v>
      </c>
      <c r="F184" t="str">
        <f t="shared" si="21"/>
        <v>63</v>
      </c>
    </row>
    <row r="185" spans="1:6">
      <c r="A185" s="252">
        <v>63812</v>
      </c>
      <c r="B185" s="252" t="s">
        <v>592</v>
      </c>
      <c r="C185" s="252">
        <v>567</v>
      </c>
      <c r="D185" s="252" t="s">
        <v>514</v>
      </c>
      <c r="E185" t="str">
        <f t="shared" si="20"/>
        <v>638</v>
      </c>
      <c r="F185" t="str">
        <f t="shared" si="21"/>
        <v>63</v>
      </c>
    </row>
    <row r="186" spans="1:6">
      <c r="A186" s="252">
        <v>63812</v>
      </c>
      <c r="B186" s="252" t="s">
        <v>592</v>
      </c>
      <c r="C186" s="252">
        <v>575</v>
      </c>
      <c r="D186" s="252" t="s">
        <v>516</v>
      </c>
      <c r="E186" t="str">
        <f t="shared" si="20"/>
        <v>638</v>
      </c>
      <c r="F186" t="str">
        <f t="shared" si="21"/>
        <v>63</v>
      </c>
    </row>
    <row r="187" spans="1:6">
      <c r="A187" s="252">
        <v>63812</v>
      </c>
      <c r="B187" s="252" t="s">
        <v>592</v>
      </c>
      <c r="C187" s="252">
        <v>577</v>
      </c>
      <c r="D187" s="252" t="s">
        <v>518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592</v>
      </c>
      <c r="C188" s="4">
        <v>578</v>
      </c>
      <c r="D188" s="4" t="s">
        <v>520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592</v>
      </c>
      <c r="C189" s="4">
        <v>579</v>
      </c>
      <c r="D189" s="4" t="s">
        <v>522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3">
        <v>63812</v>
      </c>
      <c r="B190" s="253" t="s">
        <v>592</v>
      </c>
      <c r="C190" s="253">
        <v>581</v>
      </c>
      <c r="D190" s="253" t="s">
        <v>524</v>
      </c>
      <c r="E190" t="str">
        <f t="shared" si="18"/>
        <v>638</v>
      </c>
      <c r="F190" t="str">
        <f t="shared" si="19"/>
        <v>63</v>
      </c>
    </row>
    <row r="191" spans="1:6">
      <c r="A191" s="252">
        <v>63813</v>
      </c>
      <c r="B191" s="252" t="s">
        <v>593</v>
      </c>
      <c r="C191" s="252">
        <v>561</v>
      </c>
      <c r="D191" s="252" t="s">
        <v>502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593</v>
      </c>
      <c r="C192" s="252">
        <v>562</v>
      </c>
      <c r="D192" s="252" t="s">
        <v>504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593</v>
      </c>
      <c r="C193" s="4">
        <v>563</v>
      </c>
      <c r="D193" s="4" t="s">
        <v>506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593</v>
      </c>
      <c r="C194" s="252">
        <v>564</v>
      </c>
      <c r="D194" s="252" t="s">
        <v>508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593</v>
      </c>
      <c r="C195" s="252">
        <v>565</v>
      </c>
      <c r="D195" s="252" t="s">
        <v>510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593</v>
      </c>
      <c r="C196" s="252">
        <v>566</v>
      </c>
      <c r="D196" s="252" t="s">
        <v>512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593</v>
      </c>
      <c r="C197" s="252">
        <v>567</v>
      </c>
      <c r="D197" s="252" t="s">
        <v>514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593</v>
      </c>
      <c r="C198" s="252">
        <v>575</v>
      </c>
      <c r="D198" s="252" t="s">
        <v>516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593</v>
      </c>
      <c r="C199" s="252">
        <v>577</v>
      </c>
      <c r="D199" s="252" t="s">
        <v>518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593</v>
      </c>
      <c r="C200" s="4">
        <v>578</v>
      </c>
      <c r="D200" s="252" t="s">
        <v>520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593</v>
      </c>
      <c r="C201" s="4">
        <v>579</v>
      </c>
      <c r="D201" s="252" t="s">
        <v>522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3">
        <v>63813</v>
      </c>
      <c r="B202" s="253" t="s">
        <v>593</v>
      </c>
      <c r="C202" s="253">
        <v>581</v>
      </c>
      <c r="D202" s="253" t="s">
        <v>524</v>
      </c>
      <c r="E202" t="str">
        <f t="shared" si="18"/>
        <v>638</v>
      </c>
      <c r="F202" t="str">
        <f t="shared" si="19"/>
        <v>63</v>
      </c>
    </row>
    <row r="203" spans="1:6">
      <c r="A203" s="252">
        <v>63814</v>
      </c>
      <c r="B203" s="252" t="s">
        <v>594</v>
      </c>
      <c r="C203" s="252">
        <v>561</v>
      </c>
      <c r="D203" s="252" t="s">
        <v>502</v>
      </c>
      <c r="E203" t="str">
        <f t="shared" si="18"/>
        <v>638</v>
      </c>
      <c r="F203" t="str">
        <f t="shared" si="19"/>
        <v>63</v>
      </c>
    </row>
    <row r="204" spans="1:6">
      <c r="A204" s="252">
        <v>63814</v>
      </c>
      <c r="B204" s="252" t="s">
        <v>594</v>
      </c>
      <c r="C204" s="252">
        <v>562</v>
      </c>
      <c r="D204" s="252" t="s">
        <v>504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2">
        <v>63814</v>
      </c>
      <c r="B205" s="252" t="s">
        <v>594</v>
      </c>
      <c r="C205" s="4">
        <v>563</v>
      </c>
      <c r="D205" s="4" t="s">
        <v>506</v>
      </c>
      <c r="E205" t="str">
        <f t="shared" si="24"/>
        <v>638</v>
      </c>
      <c r="F205" t="str">
        <f t="shared" si="25"/>
        <v>63</v>
      </c>
    </row>
    <row r="206" spans="1:6">
      <c r="A206" s="252">
        <v>63814</v>
      </c>
      <c r="B206" s="252" t="s">
        <v>594</v>
      </c>
      <c r="C206" s="252">
        <v>564</v>
      </c>
      <c r="D206" s="252" t="s">
        <v>508</v>
      </c>
      <c r="E206" t="str">
        <f t="shared" si="24"/>
        <v>638</v>
      </c>
      <c r="F206" t="str">
        <f t="shared" si="25"/>
        <v>63</v>
      </c>
    </row>
    <row r="207" spans="1:6">
      <c r="A207" s="252">
        <v>63814</v>
      </c>
      <c r="B207" s="252" t="s">
        <v>594</v>
      </c>
      <c r="C207" s="252">
        <v>565</v>
      </c>
      <c r="D207" s="252" t="s">
        <v>510</v>
      </c>
      <c r="E207" t="str">
        <f t="shared" si="24"/>
        <v>638</v>
      </c>
      <c r="F207" t="str">
        <f t="shared" si="25"/>
        <v>63</v>
      </c>
    </row>
    <row r="208" spans="1:6">
      <c r="A208" s="252">
        <v>63814</v>
      </c>
      <c r="B208" s="252" t="s">
        <v>594</v>
      </c>
      <c r="C208" s="252">
        <v>566</v>
      </c>
      <c r="D208" s="252" t="s">
        <v>512</v>
      </c>
      <c r="E208" t="str">
        <f t="shared" si="24"/>
        <v>638</v>
      </c>
      <c r="F208" t="str">
        <f t="shared" si="25"/>
        <v>63</v>
      </c>
    </row>
    <row r="209" spans="1:6">
      <c r="A209" s="252">
        <v>63814</v>
      </c>
      <c r="B209" s="252" t="s">
        <v>594</v>
      </c>
      <c r="C209" s="252">
        <v>567</v>
      </c>
      <c r="D209" s="252" t="s">
        <v>514</v>
      </c>
      <c r="E209" t="str">
        <f t="shared" si="24"/>
        <v>638</v>
      </c>
      <c r="F209" t="str">
        <f t="shared" si="25"/>
        <v>63</v>
      </c>
    </row>
    <row r="210" spans="1:6">
      <c r="A210" s="252">
        <v>63814</v>
      </c>
      <c r="B210" s="252" t="s">
        <v>594</v>
      </c>
      <c r="C210" s="252">
        <v>575</v>
      </c>
      <c r="D210" s="252" t="s">
        <v>516</v>
      </c>
      <c r="E210" t="str">
        <f t="shared" si="24"/>
        <v>638</v>
      </c>
      <c r="F210" t="str">
        <f t="shared" si="25"/>
        <v>63</v>
      </c>
    </row>
    <row r="211" spans="1:6">
      <c r="A211" s="252">
        <v>63814</v>
      </c>
      <c r="B211" s="252" t="s">
        <v>594</v>
      </c>
      <c r="C211" s="252">
        <v>577</v>
      </c>
      <c r="D211" s="252" t="s">
        <v>518</v>
      </c>
      <c r="E211" t="str">
        <f t="shared" si="24"/>
        <v>638</v>
      </c>
      <c r="F211" t="str">
        <f t="shared" si="25"/>
        <v>63</v>
      </c>
    </row>
    <row r="212" spans="1:6">
      <c r="A212" s="252">
        <v>63814</v>
      </c>
      <c r="B212" s="252" t="s">
        <v>594</v>
      </c>
      <c r="C212" s="4">
        <v>578</v>
      </c>
      <c r="D212" s="252" t="s">
        <v>520</v>
      </c>
      <c r="E212" t="str">
        <f t="shared" si="24"/>
        <v>638</v>
      </c>
      <c r="F212" t="str">
        <f t="shared" si="25"/>
        <v>63</v>
      </c>
    </row>
    <row r="213" spans="1:6">
      <c r="A213" s="252">
        <v>63814</v>
      </c>
      <c r="B213" s="252" t="s">
        <v>594</v>
      </c>
      <c r="C213" s="4">
        <v>579</v>
      </c>
      <c r="D213" s="252" t="s">
        <v>522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3">
        <v>63814</v>
      </c>
      <c r="B214" s="253" t="s">
        <v>594</v>
      </c>
      <c r="C214" s="253">
        <v>581</v>
      </c>
      <c r="D214" s="253" t="s">
        <v>524</v>
      </c>
      <c r="E214" t="str">
        <f t="shared" si="24"/>
        <v>638</v>
      </c>
      <c r="F214" t="str">
        <f t="shared" si="25"/>
        <v>63</v>
      </c>
    </row>
    <row r="215" spans="1:6">
      <c r="A215" s="252">
        <v>63822</v>
      </c>
      <c r="B215" s="252" t="s">
        <v>595</v>
      </c>
      <c r="C215" s="252">
        <v>561</v>
      </c>
      <c r="D215" s="252" t="s">
        <v>502</v>
      </c>
      <c r="E215" t="str">
        <f t="shared" si="24"/>
        <v>638</v>
      </c>
      <c r="F215" t="str">
        <f t="shared" si="25"/>
        <v>63</v>
      </c>
    </row>
    <row r="216" spans="1:6">
      <c r="A216" s="252">
        <v>63822</v>
      </c>
      <c r="B216" s="252" t="s">
        <v>595</v>
      </c>
      <c r="C216" s="252">
        <v>562</v>
      </c>
      <c r="D216" s="252" t="s">
        <v>504</v>
      </c>
      <c r="E216" t="str">
        <f t="shared" si="24"/>
        <v>638</v>
      </c>
      <c r="F216" t="str">
        <f t="shared" si="25"/>
        <v>63</v>
      </c>
    </row>
    <row r="217" spans="1:6">
      <c r="A217" s="252">
        <v>63822</v>
      </c>
      <c r="B217" s="252" t="s">
        <v>595</v>
      </c>
      <c r="C217" s="4">
        <v>563</v>
      </c>
      <c r="D217" s="252" t="s">
        <v>506</v>
      </c>
      <c r="E217" t="str">
        <f t="shared" si="24"/>
        <v>638</v>
      </c>
      <c r="F217" t="str">
        <f t="shared" si="25"/>
        <v>63</v>
      </c>
    </row>
    <row r="218" spans="1:6">
      <c r="A218" s="252">
        <v>63822</v>
      </c>
      <c r="B218" s="252" t="s">
        <v>595</v>
      </c>
      <c r="C218" s="252">
        <v>564</v>
      </c>
      <c r="D218" s="252" t="s">
        <v>508</v>
      </c>
      <c r="E218" t="str">
        <f t="shared" si="24"/>
        <v>638</v>
      </c>
      <c r="F218" t="str">
        <f t="shared" si="25"/>
        <v>63</v>
      </c>
    </row>
    <row r="219" spans="1:6">
      <c r="A219" s="252">
        <v>63822</v>
      </c>
      <c r="B219" s="252" t="s">
        <v>595</v>
      </c>
      <c r="C219" s="252">
        <v>565</v>
      </c>
      <c r="D219" s="252" t="s">
        <v>510</v>
      </c>
      <c r="E219" t="str">
        <f t="shared" si="24"/>
        <v>638</v>
      </c>
      <c r="F219" t="str">
        <f t="shared" si="25"/>
        <v>63</v>
      </c>
    </row>
    <row r="220" spans="1:6">
      <c r="A220" s="252">
        <v>63822</v>
      </c>
      <c r="B220" s="252" t="s">
        <v>595</v>
      </c>
      <c r="C220" s="252">
        <v>566</v>
      </c>
      <c r="D220" s="252" t="s">
        <v>512</v>
      </c>
      <c r="E220" t="str">
        <f t="shared" si="24"/>
        <v>638</v>
      </c>
      <c r="F220" t="str">
        <f t="shared" si="25"/>
        <v>63</v>
      </c>
    </row>
    <row r="221" spans="1:6">
      <c r="A221" s="252">
        <v>63822</v>
      </c>
      <c r="B221" s="252" t="s">
        <v>595</v>
      </c>
      <c r="C221" s="252">
        <v>567</v>
      </c>
      <c r="D221" s="252" t="s">
        <v>514</v>
      </c>
      <c r="E221" t="str">
        <f t="shared" si="24"/>
        <v>638</v>
      </c>
      <c r="F221" t="str">
        <f t="shared" si="25"/>
        <v>63</v>
      </c>
    </row>
    <row r="222" spans="1:6">
      <c r="A222" s="252">
        <v>63822</v>
      </c>
      <c r="B222" s="252" t="s">
        <v>595</v>
      </c>
      <c r="C222" s="252">
        <v>575</v>
      </c>
      <c r="D222" s="252" t="s">
        <v>516</v>
      </c>
      <c r="E222" t="str">
        <f t="shared" si="24"/>
        <v>638</v>
      </c>
      <c r="F222" t="str">
        <f t="shared" si="25"/>
        <v>63</v>
      </c>
    </row>
    <row r="223" spans="1:6">
      <c r="A223" s="252">
        <v>63822</v>
      </c>
      <c r="B223" s="252" t="s">
        <v>595</v>
      </c>
      <c r="C223" s="252">
        <v>577</v>
      </c>
      <c r="D223" s="252" t="s">
        <v>518</v>
      </c>
      <c r="E223" t="str">
        <f t="shared" si="24"/>
        <v>638</v>
      </c>
      <c r="F223" t="str">
        <f t="shared" si="25"/>
        <v>63</v>
      </c>
    </row>
    <row r="224" spans="1:6">
      <c r="A224" s="252">
        <v>63822</v>
      </c>
      <c r="B224" s="252" t="s">
        <v>595</v>
      </c>
      <c r="C224" s="4">
        <v>578</v>
      </c>
      <c r="D224" s="252" t="s">
        <v>520</v>
      </c>
      <c r="E224" t="str">
        <f t="shared" si="24"/>
        <v>638</v>
      </c>
      <c r="F224" t="str">
        <f t="shared" si="25"/>
        <v>63</v>
      </c>
    </row>
    <row r="225" spans="1:6">
      <c r="A225" s="252">
        <v>63822</v>
      </c>
      <c r="B225" s="252" t="s">
        <v>595</v>
      </c>
      <c r="C225" s="4">
        <v>579</v>
      </c>
      <c r="D225" s="252" t="s">
        <v>522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3">
        <v>63822</v>
      </c>
      <c r="B226" s="253" t="s">
        <v>595</v>
      </c>
      <c r="C226" s="253">
        <v>581</v>
      </c>
      <c r="D226" s="253" t="s">
        <v>524</v>
      </c>
      <c r="E226" t="str">
        <f t="shared" si="18"/>
        <v>638</v>
      </c>
      <c r="F226" t="str">
        <f t="shared" si="19"/>
        <v>63</v>
      </c>
    </row>
    <row r="227" spans="1:6">
      <c r="A227" s="252">
        <v>63823</v>
      </c>
      <c r="B227" s="252" t="s">
        <v>596</v>
      </c>
      <c r="C227" s="252">
        <v>561</v>
      </c>
      <c r="D227" s="252" t="s">
        <v>502</v>
      </c>
      <c r="E227" t="str">
        <f t="shared" si="18"/>
        <v>638</v>
      </c>
      <c r="F227" t="str">
        <f t="shared" si="19"/>
        <v>63</v>
      </c>
    </row>
    <row r="228" spans="1:6">
      <c r="A228" s="252">
        <v>63823</v>
      </c>
      <c r="B228" s="252" t="s">
        <v>596</v>
      </c>
      <c r="C228" s="252">
        <v>562</v>
      </c>
      <c r="D228" s="252" t="s">
        <v>504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2">
        <v>63823</v>
      </c>
      <c r="B229" s="252" t="s">
        <v>596</v>
      </c>
      <c r="C229" s="4">
        <v>563</v>
      </c>
      <c r="D229" s="252" t="s">
        <v>506</v>
      </c>
      <c r="E229" t="str">
        <f t="shared" si="26"/>
        <v>638</v>
      </c>
      <c r="F229" t="str">
        <f t="shared" si="27"/>
        <v>63</v>
      </c>
    </row>
    <row r="230" spans="1:6">
      <c r="A230" s="252">
        <v>63823</v>
      </c>
      <c r="B230" s="252" t="s">
        <v>596</v>
      </c>
      <c r="C230" s="252">
        <v>564</v>
      </c>
      <c r="D230" s="252" t="s">
        <v>508</v>
      </c>
      <c r="E230" t="str">
        <f t="shared" si="26"/>
        <v>638</v>
      </c>
      <c r="F230" t="str">
        <f t="shared" si="27"/>
        <v>63</v>
      </c>
    </row>
    <row r="231" spans="1:6">
      <c r="A231" s="252">
        <v>63823</v>
      </c>
      <c r="B231" s="252" t="s">
        <v>596</v>
      </c>
      <c r="C231" s="252">
        <v>565</v>
      </c>
      <c r="D231" s="252" t="s">
        <v>510</v>
      </c>
      <c r="E231" t="str">
        <f t="shared" si="26"/>
        <v>638</v>
      </c>
      <c r="F231" t="str">
        <f t="shared" si="27"/>
        <v>63</v>
      </c>
    </row>
    <row r="232" spans="1:6">
      <c r="A232" s="252">
        <v>63823</v>
      </c>
      <c r="B232" s="252" t="s">
        <v>596</v>
      </c>
      <c r="C232" s="252">
        <v>566</v>
      </c>
      <c r="D232" s="252" t="s">
        <v>512</v>
      </c>
      <c r="E232" t="str">
        <f t="shared" si="26"/>
        <v>638</v>
      </c>
      <c r="F232" t="str">
        <f t="shared" si="27"/>
        <v>63</v>
      </c>
    </row>
    <row r="233" spans="1:6">
      <c r="A233" s="252">
        <v>63823</v>
      </c>
      <c r="B233" s="252" t="s">
        <v>596</v>
      </c>
      <c r="C233" s="252">
        <v>567</v>
      </c>
      <c r="D233" s="252" t="s">
        <v>514</v>
      </c>
      <c r="E233" t="str">
        <f t="shared" si="26"/>
        <v>638</v>
      </c>
      <c r="F233" t="str">
        <f t="shared" si="27"/>
        <v>63</v>
      </c>
    </row>
    <row r="234" spans="1:6">
      <c r="A234" s="252">
        <v>63823</v>
      </c>
      <c r="B234" s="252" t="s">
        <v>596</v>
      </c>
      <c r="C234" s="252">
        <v>575</v>
      </c>
      <c r="D234" s="252" t="s">
        <v>516</v>
      </c>
      <c r="E234" t="str">
        <f t="shared" si="26"/>
        <v>638</v>
      </c>
      <c r="F234" t="str">
        <f t="shared" si="27"/>
        <v>63</v>
      </c>
    </row>
    <row r="235" spans="1:6">
      <c r="A235" s="252">
        <v>63823</v>
      </c>
      <c r="B235" s="252" t="s">
        <v>596</v>
      </c>
      <c r="C235" s="252">
        <v>577</v>
      </c>
      <c r="D235" s="252" t="s">
        <v>518</v>
      </c>
      <c r="E235" t="str">
        <f t="shared" si="26"/>
        <v>638</v>
      </c>
      <c r="F235" t="str">
        <f t="shared" si="27"/>
        <v>63</v>
      </c>
    </row>
    <row r="236" spans="1:6">
      <c r="A236" s="252">
        <v>63823</v>
      </c>
      <c r="B236" s="252" t="s">
        <v>596</v>
      </c>
      <c r="C236" s="4">
        <v>578</v>
      </c>
      <c r="D236" s="252" t="s">
        <v>520</v>
      </c>
      <c r="E236" t="str">
        <f t="shared" si="26"/>
        <v>638</v>
      </c>
      <c r="F236" t="str">
        <f t="shared" si="27"/>
        <v>63</v>
      </c>
    </row>
    <row r="237" spans="1:6">
      <c r="A237" s="252">
        <v>63823</v>
      </c>
      <c r="B237" s="252" t="s">
        <v>596</v>
      </c>
      <c r="C237" s="4">
        <v>579</v>
      </c>
      <c r="D237" s="252" t="s">
        <v>522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3">
        <v>63823</v>
      </c>
      <c r="B238" s="253" t="s">
        <v>596</v>
      </c>
      <c r="C238" s="253">
        <v>581</v>
      </c>
      <c r="D238" s="253" t="s">
        <v>524</v>
      </c>
      <c r="E238" t="str">
        <f t="shared" si="18"/>
        <v>638</v>
      </c>
      <c r="F238" t="str">
        <f t="shared" si="19"/>
        <v>63</v>
      </c>
    </row>
    <row r="239" spans="1:6">
      <c r="A239" s="252">
        <v>63824</v>
      </c>
      <c r="B239" s="252" t="s">
        <v>597</v>
      </c>
      <c r="C239" s="252">
        <v>561</v>
      </c>
      <c r="D239" s="252" t="s">
        <v>502</v>
      </c>
      <c r="E239" t="str">
        <f t="shared" si="18"/>
        <v>638</v>
      </c>
      <c r="F239" t="str">
        <f t="shared" si="19"/>
        <v>63</v>
      </c>
    </row>
    <row r="240" spans="1:6">
      <c r="A240" s="252">
        <v>63824</v>
      </c>
      <c r="B240" s="252" t="s">
        <v>597</v>
      </c>
      <c r="C240" s="252">
        <v>562</v>
      </c>
      <c r="D240" s="252" t="s">
        <v>504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2">
        <v>63824</v>
      </c>
      <c r="B241" s="252" t="s">
        <v>597</v>
      </c>
      <c r="C241" s="4">
        <v>563</v>
      </c>
      <c r="D241" s="252" t="s">
        <v>506</v>
      </c>
      <c r="E241" t="str">
        <f t="shared" si="28"/>
        <v>638</v>
      </c>
      <c r="F241" t="str">
        <f t="shared" si="29"/>
        <v>63</v>
      </c>
    </row>
    <row r="242" spans="1:6">
      <c r="A242" s="252">
        <v>63824</v>
      </c>
      <c r="B242" s="252" t="s">
        <v>597</v>
      </c>
      <c r="C242" s="252">
        <v>564</v>
      </c>
      <c r="D242" s="252" t="s">
        <v>508</v>
      </c>
      <c r="E242" t="str">
        <f t="shared" si="28"/>
        <v>638</v>
      </c>
      <c r="F242" t="str">
        <f t="shared" si="29"/>
        <v>63</v>
      </c>
    </row>
    <row r="243" spans="1:6">
      <c r="A243" s="252">
        <v>63824</v>
      </c>
      <c r="B243" s="252" t="s">
        <v>597</v>
      </c>
      <c r="C243" s="252">
        <v>565</v>
      </c>
      <c r="D243" s="252" t="s">
        <v>510</v>
      </c>
      <c r="E243" t="str">
        <f t="shared" si="28"/>
        <v>638</v>
      </c>
      <c r="F243" t="str">
        <f t="shared" si="29"/>
        <v>63</v>
      </c>
    </row>
    <row r="244" spans="1:6">
      <c r="A244" s="252">
        <v>63824</v>
      </c>
      <c r="B244" s="252" t="s">
        <v>597</v>
      </c>
      <c r="C244" s="252">
        <v>566</v>
      </c>
      <c r="D244" s="252" t="s">
        <v>512</v>
      </c>
      <c r="E244" t="str">
        <f t="shared" si="28"/>
        <v>638</v>
      </c>
      <c r="F244" t="str">
        <f t="shared" si="29"/>
        <v>63</v>
      </c>
    </row>
    <row r="245" spans="1:6">
      <c r="A245" s="252">
        <v>63824</v>
      </c>
      <c r="B245" s="252" t="s">
        <v>597</v>
      </c>
      <c r="C245" s="252">
        <v>567</v>
      </c>
      <c r="D245" s="252" t="s">
        <v>514</v>
      </c>
      <c r="E245" t="str">
        <f t="shared" si="28"/>
        <v>638</v>
      </c>
      <c r="F245" t="str">
        <f t="shared" si="29"/>
        <v>63</v>
      </c>
    </row>
    <row r="246" spans="1:6">
      <c r="A246" s="252">
        <v>63824</v>
      </c>
      <c r="B246" s="252" t="s">
        <v>597</v>
      </c>
      <c r="C246" s="252">
        <v>575</v>
      </c>
      <c r="D246" s="252" t="s">
        <v>516</v>
      </c>
      <c r="E246" t="str">
        <f t="shared" si="28"/>
        <v>638</v>
      </c>
      <c r="F246" t="str">
        <f t="shared" si="29"/>
        <v>63</v>
      </c>
    </row>
    <row r="247" spans="1:6">
      <c r="A247" s="252">
        <v>63824</v>
      </c>
      <c r="B247" s="252" t="s">
        <v>597</v>
      </c>
      <c r="C247" s="252">
        <v>577</v>
      </c>
      <c r="D247" s="252" t="s">
        <v>518</v>
      </c>
      <c r="E247" t="str">
        <f t="shared" si="28"/>
        <v>638</v>
      </c>
      <c r="F247" t="str">
        <f t="shared" si="29"/>
        <v>63</v>
      </c>
    </row>
    <row r="248" spans="1:6">
      <c r="A248" s="252">
        <v>63824</v>
      </c>
      <c r="B248" s="252" t="s">
        <v>597</v>
      </c>
      <c r="C248" s="4">
        <v>578</v>
      </c>
      <c r="D248" s="252" t="s">
        <v>520</v>
      </c>
      <c r="E248" t="str">
        <f t="shared" si="28"/>
        <v>638</v>
      </c>
      <c r="F248" t="str">
        <f t="shared" si="29"/>
        <v>63</v>
      </c>
    </row>
    <row r="249" spans="1:6">
      <c r="A249" s="252">
        <v>63824</v>
      </c>
      <c r="B249" s="252" t="s">
        <v>597</v>
      </c>
      <c r="C249" s="4">
        <v>579</v>
      </c>
      <c r="D249" s="252" t="s">
        <v>522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3">
        <v>63824</v>
      </c>
      <c r="B250" s="253" t="s">
        <v>597</v>
      </c>
      <c r="C250" s="253">
        <v>581</v>
      </c>
      <c r="D250" s="253" t="s">
        <v>524</v>
      </c>
      <c r="E250" t="str">
        <f t="shared" si="18"/>
        <v>638</v>
      </c>
      <c r="F250" t="str">
        <f t="shared" si="19"/>
        <v>63</v>
      </c>
    </row>
    <row r="251" spans="1:6">
      <c r="A251" s="252">
        <v>63911</v>
      </c>
      <c r="B251" s="252" t="s">
        <v>598</v>
      </c>
      <c r="C251" s="252">
        <v>5011</v>
      </c>
      <c r="D251" s="252" t="s">
        <v>501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598</v>
      </c>
      <c r="C252" s="252">
        <v>5041</v>
      </c>
      <c r="D252" s="4" t="s">
        <v>505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598</v>
      </c>
      <c r="C253" s="252">
        <v>5043</v>
      </c>
      <c r="D253" s="4" t="s">
        <v>507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598</v>
      </c>
      <c r="C254" s="252">
        <v>5052</v>
      </c>
      <c r="D254" s="4" t="s">
        <v>509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2">
        <v>63911</v>
      </c>
      <c r="B255" s="302" t="s">
        <v>598</v>
      </c>
      <c r="C255" s="302">
        <v>50810</v>
      </c>
      <c r="D255" s="302" t="s">
        <v>511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2">
        <v>63921</v>
      </c>
      <c r="B256" s="252" t="s">
        <v>599</v>
      </c>
      <c r="C256" s="252">
        <v>5011</v>
      </c>
      <c r="D256" s="252" t="s">
        <v>501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599</v>
      </c>
      <c r="C257" s="252">
        <v>5041</v>
      </c>
      <c r="D257" s="4" t="s">
        <v>505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599</v>
      </c>
      <c r="C258" s="252">
        <v>5043</v>
      </c>
      <c r="D258" s="4" t="s">
        <v>507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599</v>
      </c>
      <c r="C259" s="252">
        <v>5052</v>
      </c>
      <c r="D259" s="4" t="s">
        <v>509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2">
        <v>63921</v>
      </c>
      <c r="B260" s="302" t="s">
        <v>599</v>
      </c>
      <c r="C260" s="302">
        <v>50810</v>
      </c>
      <c r="D260" s="302" t="s">
        <v>511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2">
        <v>63931</v>
      </c>
      <c r="B261" s="252" t="s">
        <v>600</v>
      </c>
      <c r="C261" s="252">
        <v>5012</v>
      </c>
      <c r="D261" s="252" t="s">
        <v>503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600</v>
      </c>
      <c r="C262" s="252">
        <v>50815</v>
      </c>
      <c r="D262" s="4" t="s">
        <v>513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600</v>
      </c>
      <c r="C263" s="4">
        <v>51000</v>
      </c>
      <c r="D263" s="4" t="s">
        <v>515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600</v>
      </c>
      <c r="C264" s="4">
        <v>51011</v>
      </c>
      <c r="D264" s="4" t="s">
        <v>517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600</v>
      </c>
      <c r="C265" s="252">
        <v>561</v>
      </c>
      <c r="D265" s="252" t="s">
        <v>502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600</v>
      </c>
      <c r="C266" s="252">
        <v>562</v>
      </c>
      <c r="D266" s="252" t="s">
        <v>504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600</v>
      </c>
      <c r="C267" s="4">
        <v>563</v>
      </c>
      <c r="D267" s="252" t="s">
        <v>506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600</v>
      </c>
      <c r="C268" s="252">
        <v>564</v>
      </c>
      <c r="D268" s="252" t="s">
        <v>508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600</v>
      </c>
      <c r="C269" s="252">
        <v>565</v>
      </c>
      <c r="D269" s="252" t="s">
        <v>510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600</v>
      </c>
      <c r="C270" s="252">
        <v>566</v>
      </c>
      <c r="D270" s="252" t="s">
        <v>512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600</v>
      </c>
      <c r="C271" s="252">
        <v>567</v>
      </c>
      <c r="D271" s="252" t="s">
        <v>514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600</v>
      </c>
      <c r="C272" s="252">
        <v>575</v>
      </c>
      <c r="D272" s="252" t="s">
        <v>516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600</v>
      </c>
      <c r="C273" s="252">
        <v>577</v>
      </c>
      <c r="D273" s="252" t="s">
        <v>518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600</v>
      </c>
      <c r="C274" s="4">
        <v>578</v>
      </c>
      <c r="D274" s="252" t="s">
        <v>520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600</v>
      </c>
      <c r="C275" s="4">
        <v>579</v>
      </c>
      <c r="D275" s="252" t="s">
        <v>522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3">
        <v>63931</v>
      </c>
      <c r="B276" s="253" t="s">
        <v>600</v>
      </c>
      <c r="C276" s="253">
        <v>581</v>
      </c>
      <c r="D276" s="253" t="s">
        <v>524</v>
      </c>
      <c r="E276" t="str">
        <f t="shared" si="30"/>
        <v>639</v>
      </c>
      <c r="F276" t="str">
        <f t="shared" si="31"/>
        <v>63</v>
      </c>
    </row>
    <row r="277" spans="1:6">
      <c r="A277" s="252">
        <v>63941</v>
      </c>
      <c r="B277" s="252" t="s">
        <v>601</v>
      </c>
      <c r="C277" s="252">
        <v>5012</v>
      </c>
      <c r="D277" s="252" t="s">
        <v>503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599</v>
      </c>
      <c r="C278" s="4">
        <v>50815</v>
      </c>
      <c r="D278" s="4" t="s">
        <v>513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601</v>
      </c>
      <c r="C279" s="252">
        <v>51000</v>
      </c>
      <c r="D279" s="4" t="s">
        <v>515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601</v>
      </c>
      <c r="C280" s="4">
        <v>51011</v>
      </c>
      <c r="D280" s="4" t="s">
        <v>517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601</v>
      </c>
      <c r="C281" s="252">
        <v>561</v>
      </c>
      <c r="D281" s="252" t="s">
        <v>502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601</v>
      </c>
      <c r="C282" s="252">
        <v>562</v>
      </c>
      <c r="D282" s="252" t="s">
        <v>504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601</v>
      </c>
      <c r="C283" s="4">
        <v>563</v>
      </c>
      <c r="D283" s="252" t="s">
        <v>506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601</v>
      </c>
      <c r="C284" s="252">
        <v>564</v>
      </c>
      <c r="D284" s="252" t="s">
        <v>508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601</v>
      </c>
      <c r="C285" s="252">
        <v>565</v>
      </c>
      <c r="D285" s="252" t="s">
        <v>510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601</v>
      </c>
      <c r="C286" s="252">
        <v>566</v>
      </c>
      <c r="D286" s="252" t="s">
        <v>512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601</v>
      </c>
      <c r="C287" s="252">
        <v>567</v>
      </c>
      <c r="D287" s="252" t="s">
        <v>514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601</v>
      </c>
      <c r="C288" s="252">
        <v>575</v>
      </c>
      <c r="D288" s="252" t="s">
        <v>516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601</v>
      </c>
      <c r="C289" s="252">
        <v>577</v>
      </c>
      <c r="D289" s="252" t="s">
        <v>518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601</v>
      </c>
      <c r="C290" s="4">
        <v>578</v>
      </c>
      <c r="D290" s="252" t="s">
        <v>520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601</v>
      </c>
      <c r="C291" s="4">
        <v>579</v>
      </c>
      <c r="D291" s="252" t="s">
        <v>522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3">
        <v>63941</v>
      </c>
      <c r="B292" s="253" t="s">
        <v>601</v>
      </c>
      <c r="C292" s="253">
        <v>581</v>
      </c>
      <c r="D292" s="253" t="s">
        <v>524</v>
      </c>
      <c r="E292" t="str">
        <f t="shared" si="30"/>
        <v>639</v>
      </c>
      <c r="F292" t="str">
        <f t="shared" si="31"/>
        <v>63</v>
      </c>
    </row>
    <row r="293" spans="1:6">
      <c r="A293" s="252">
        <v>68191</v>
      </c>
      <c r="B293" s="252" t="s">
        <v>602</v>
      </c>
      <c r="C293" s="252">
        <v>43</v>
      </c>
      <c r="D293" s="252" t="s">
        <v>499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603</v>
      </c>
      <c r="C294" s="4">
        <v>31</v>
      </c>
      <c r="D294" s="4" t="s">
        <v>495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603</v>
      </c>
      <c r="C295" s="4">
        <v>43</v>
      </c>
      <c r="D295" s="4" t="s">
        <v>499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604</v>
      </c>
      <c r="C296" s="4">
        <v>71</v>
      </c>
      <c r="D296" s="4" t="s">
        <v>540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605</v>
      </c>
      <c r="C297" s="4">
        <v>71</v>
      </c>
      <c r="D297" s="4" t="s">
        <v>540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606</v>
      </c>
      <c r="C298" s="4">
        <v>71</v>
      </c>
      <c r="D298" s="4" t="s">
        <v>540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607</v>
      </c>
      <c r="C299" s="4">
        <v>71</v>
      </c>
      <c r="D299" s="4" t="s">
        <v>540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608</v>
      </c>
      <c r="C300" s="4">
        <v>71</v>
      </c>
      <c r="D300" s="4" t="s">
        <v>540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609</v>
      </c>
      <c r="C301" s="4">
        <v>71</v>
      </c>
      <c r="D301" s="4" t="s">
        <v>540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610</v>
      </c>
      <c r="C302" s="4">
        <v>71</v>
      </c>
      <c r="D302" s="4" t="s">
        <v>540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611</v>
      </c>
      <c r="C303" s="4">
        <v>71</v>
      </c>
      <c r="D303" s="4" t="s">
        <v>540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612</v>
      </c>
      <c r="C304" s="4">
        <v>71</v>
      </c>
      <c r="D304" s="4" t="s">
        <v>540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613</v>
      </c>
      <c r="C305" s="4">
        <v>71</v>
      </c>
      <c r="D305" s="4" t="s">
        <v>540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614</v>
      </c>
      <c r="C306" s="4">
        <v>71</v>
      </c>
      <c r="D306" s="4" t="s">
        <v>540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615</v>
      </c>
      <c r="C307" s="4">
        <v>71</v>
      </c>
      <c r="D307" s="4" t="s">
        <v>540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616</v>
      </c>
      <c r="C308" s="4">
        <v>71</v>
      </c>
      <c r="D308" s="4" t="s">
        <v>540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617</v>
      </c>
      <c r="C309" s="4">
        <v>71</v>
      </c>
      <c r="D309" s="4" t="s">
        <v>540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618</v>
      </c>
      <c r="C310" s="4">
        <v>71</v>
      </c>
      <c r="D310" s="4" t="s">
        <v>540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619</v>
      </c>
      <c r="C311" s="4">
        <v>71</v>
      </c>
      <c r="D311" s="4" t="s">
        <v>540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620</v>
      </c>
      <c r="C312" s="4">
        <v>71</v>
      </c>
      <c r="D312" s="4" t="s">
        <v>540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621</v>
      </c>
      <c r="C313" s="4">
        <v>71</v>
      </c>
      <c r="D313" s="4" t="s">
        <v>540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622</v>
      </c>
      <c r="C314" s="4">
        <v>71</v>
      </c>
      <c r="D314" s="4" t="s">
        <v>540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623</v>
      </c>
      <c r="C315" s="4">
        <v>71</v>
      </c>
      <c r="D315" s="4" t="s">
        <v>540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624</v>
      </c>
      <c r="C316" s="4">
        <v>71</v>
      </c>
      <c r="D316" s="4" t="s">
        <v>540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625</v>
      </c>
      <c r="C317" s="4">
        <v>71</v>
      </c>
      <c r="D317" s="4" t="s">
        <v>540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626</v>
      </c>
      <c r="C318" s="4">
        <v>71</v>
      </c>
      <c r="D318" s="4" t="s">
        <v>540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627</v>
      </c>
      <c r="C319" s="4">
        <v>810</v>
      </c>
      <c r="D319" s="4" t="s">
        <v>541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628</v>
      </c>
      <c r="C320" s="4">
        <v>810</v>
      </c>
      <c r="D320" s="4" t="s">
        <v>541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629</v>
      </c>
      <c r="C321" s="4">
        <v>810</v>
      </c>
      <c r="D321" s="4" t="s">
        <v>541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39" activePane="bottomRight" state="frozen"/>
      <selection pane="topRight" activeCell="B1" sqref="B1"/>
      <selection pane="bottomLeft" activeCell="A4" sqref="A4"/>
      <selection pane="bottomRight" activeCell="D52" sqref="D52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1733</v>
      </c>
      <c r="B1" s="84"/>
    </row>
    <row r="2" spans="1:3" ht="15" customHeight="1">
      <c r="A2" s="239" t="s">
        <v>1305</v>
      </c>
      <c r="B2" s="240"/>
    </row>
    <row r="3" spans="1:3" ht="15" customHeight="1">
      <c r="A3" s="135" t="s">
        <v>1688</v>
      </c>
      <c r="B3" s="136" t="s">
        <v>18</v>
      </c>
      <c r="C3" t="s">
        <v>1734</v>
      </c>
    </row>
    <row r="4" spans="1:3" ht="15" customHeight="1">
      <c r="A4" s="137" t="s">
        <v>23</v>
      </c>
      <c r="B4" s="138" t="s">
        <v>1735</v>
      </c>
      <c r="C4">
        <f>LEN(A4)</f>
        <v>5</v>
      </c>
    </row>
    <row r="5" spans="1:3" ht="15" customHeight="1">
      <c r="A5" s="139" t="s">
        <v>997</v>
      </c>
      <c r="B5" s="140" t="s">
        <v>830</v>
      </c>
      <c r="C5">
        <f>LEN(A5)</f>
        <v>7</v>
      </c>
    </row>
    <row r="6" spans="1:3">
      <c r="A6" s="141" t="s">
        <v>1306</v>
      </c>
      <c r="B6" s="142" t="s">
        <v>1307</v>
      </c>
      <c r="C6">
        <f t="shared" ref="C6:C69" si="0">LEN(A6)</f>
        <v>11</v>
      </c>
    </row>
    <row r="7" spans="1:3">
      <c r="A7" s="141" t="s">
        <v>1308</v>
      </c>
      <c r="B7" s="142" t="s">
        <v>1309</v>
      </c>
      <c r="C7">
        <f t="shared" si="0"/>
        <v>11</v>
      </c>
    </row>
    <row r="8" spans="1:3">
      <c r="A8" s="141" t="s">
        <v>1310</v>
      </c>
      <c r="B8" s="142" t="s">
        <v>1311</v>
      </c>
      <c r="C8">
        <f t="shared" si="0"/>
        <v>11</v>
      </c>
    </row>
    <row r="9" spans="1:3">
      <c r="A9" s="141" t="s">
        <v>1312</v>
      </c>
      <c r="B9" s="142" t="s">
        <v>1313</v>
      </c>
      <c r="C9">
        <f t="shared" si="0"/>
        <v>11</v>
      </c>
    </row>
    <row r="10" spans="1:3">
      <c r="A10" s="141" t="s">
        <v>1314</v>
      </c>
      <c r="B10" s="142" t="s">
        <v>1315</v>
      </c>
      <c r="C10">
        <f t="shared" si="0"/>
        <v>11</v>
      </c>
    </row>
    <row r="11" spans="1:3">
      <c r="A11" s="141" t="s">
        <v>1316</v>
      </c>
      <c r="B11" s="142" t="s">
        <v>1317</v>
      </c>
      <c r="C11">
        <f t="shared" si="0"/>
        <v>11</v>
      </c>
    </row>
    <row r="12" spans="1:3" ht="15" customHeight="1">
      <c r="A12" s="139" t="s">
        <v>1736</v>
      </c>
      <c r="B12" s="140" t="s">
        <v>1737</v>
      </c>
      <c r="C12">
        <f t="shared" si="0"/>
        <v>7</v>
      </c>
    </row>
    <row r="13" spans="1:3">
      <c r="A13" s="141" t="s">
        <v>1318</v>
      </c>
      <c r="B13" s="142" t="s">
        <v>1319</v>
      </c>
      <c r="C13">
        <f t="shared" si="0"/>
        <v>11</v>
      </c>
    </row>
    <row r="14" spans="1:3" ht="15.75" customHeight="1">
      <c r="A14" s="141" t="s">
        <v>1320</v>
      </c>
      <c r="B14" s="142" t="s">
        <v>1321</v>
      </c>
      <c r="C14">
        <f t="shared" si="0"/>
        <v>11</v>
      </c>
    </row>
    <row r="15" spans="1:3">
      <c r="A15" s="141" t="s">
        <v>1322</v>
      </c>
      <c r="B15" s="142" t="s">
        <v>1323</v>
      </c>
      <c r="C15">
        <f t="shared" si="0"/>
        <v>11</v>
      </c>
    </row>
    <row r="16" spans="1:3">
      <c r="A16" s="141" t="s">
        <v>1324</v>
      </c>
      <c r="B16" s="142" t="s">
        <v>1325</v>
      </c>
      <c r="C16">
        <f t="shared" si="0"/>
        <v>11</v>
      </c>
    </row>
    <row r="17" spans="1:3">
      <c r="A17" s="141" t="s">
        <v>1326</v>
      </c>
      <c r="B17" s="142" t="s">
        <v>1327</v>
      </c>
      <c r="C17">
        <f t="shared" si="0"/>
        <v>11</v>
      </c>
    </row>
    <row r="18" spans="1:3">
      <c r="A18" s="141" t="s">
        <v>1328</v>
      </c>
      <c r="B18" s="142" t="s">
        <v>1329</v>
      </c>
      <c r="C18">
        <f t="shared" si="0"/>
        <v>11</v>
      </c>
    </row>
    <row r="19" spans="1:3">
      <c r="A19" s="141" t="s">
        <v>1331</v>
      </c>
      <c r="B19" s="142" t="s">
        <v>1332</v>
      </c>
      <c r="C19">
        <f t="shared" si="0"/>
        <v>11</v>
      </c>
    </row>
    <row r="20" spans="1:3" ht="15" customHeight="1">
      <c r="A20" s="139" t="s">
        <v>1237</v>
      </c>
      <c r="B20" s="140" t="s">
        <v>1738</v>
      </c>
      <c r="C20">
        <f t="shared" si="0"/>
        <v>7</v>
      </c>
    </row>
    <row r="21" spans="1:3">
      <c r="A21" s="141" t="s">
        <v>1333</v>
      </c>
      <c r="B21" s="142" t="s">
        <v>1334</v>
      </c>
      <c r="C21">
        <f t="shared" si="0"/>
        <v>11</v>
      </c>
    </row>
    <row r="22" spans="1:3">
      <c r="A22" s="141" t="s">
        <v>1335</v>
      </c>
      <c r="B22" s="142" t="s">
        <v>1336</v>
      </c>
      <c r="C22">
        <f t="shared" si="0"/>
        <v>11</v>
      </c>
    </row>
    <row r="23" spans="1:3">
      <c r="A23" s="141" t="s">
        <v>1338</v>
      </c>
      <c r="B23" s="142" t="s">
        <v>1339</v>
      </c>
      <c r="C23">
        <f t="shared" si="0"/>
        <v>11</v>
      </c>
    </row>
    <row r="24" spans="1:3">
      <c r="A24" s="141" t="s">
        <v>1340</v>
      </c>
      <c r="B24" s="142" t="s">
        <v>1341</v>
      </c>
      <c r="C24">
        <f t="shared" si="0"/>
        <v>11</v>
      </c>
    </row>
    <row r="25" spans="1:3">
      <c r="A25" s="141" t="s">
        <v>1342</v>
      </c>
      <c r="B25" s="142" t="s">
        <v>1343</v>
      </c>
      <c r="C25">
        <f t="shared" si="0"/>
        <v>11</v>
      </c>
    </row>
    <row r="26" spans="1:3" ht="15" customHeight="1">
      <c r="A26" s="139" t="s">
        <v>1260</v>
      </c>
      <c r="B26" s="140" t="s">
        <v>1739</v>
      </c>
      <c r="C26">
        <f t="shared" si="0"/>
        <v>7</v>
      </c>
    </row>
    <row r="27" spans="1:3">
      <c r="A27" s="141" t="s">
        <v>1344</v>
      </c>
      <c r="B27" s="142" t="s">
        <v>1345</v>
      </c>
      <c r="C27">
        <f t="shared" si="0"/>
        <v>11</v>
      </c>
    </row>
    <row r="28" spans="1:3">
      <c r="A28" s="141" t="s">
        <v>1346</v>
      </c>
      <c r="B28" s="142" t="s">
        <v>1347</v>
      </c>
      <c r="C28">
        <f t="shared" si="0"/>
        <v>11</v>
      </c>
    </row>
    <row r="29" spans="1:3">
      <c r="A29" s="141" t="s">
        <v>1348</v>
      </c>
      <c r="B29" s="142" t="s">
        <v>1349</v>
      </c>
      <c r="C29">
        <f t="shared" si="0"/>
        <v>11</v>
      </c>
    </row>
    <row r="30" spans="1:3">
      <c r="A30" s="141" t="s">
        <v>1350</v>
      </c>
      <c r="B30" s="142" t="s">
        <v>1351</v>
      </c>
      <c r="C30">
        <f t="shared" si="0"/>
        <v>11</v>
      </c>
    </row>
    <row r="31" spans="1:3">
      <c r="A31" s="141" t="s">
        <v>1352</v>
      </c>
      <c r="B31" s="142" t="s">
        <v>1353</v>
      </c>
      <c r="C31">
        <f t="shared" si="0"/>
        <v>11</v>
      </c>
    </row>
    <row r="32" spans="1:3">
      <c r="A32" s="141" t="s">
        <v>1354</v>
      </c>
      <c r="B32" s="142" t="s">
        <v>1355</v>
      </c>
      <c r="C32">
        <f t="shared" si="0"/>
        <v>11</v>
      </c>
    </row>
    <row r="33" spans="1:3">
      <c r="A33" s="141" t="s">
        <v>1356</v>
      </c>
      <c r="B33" s="142" t="s">
        <v>1357</v>
      </c>
      <c r="C33">
        <f t="shared" si="0"/>
        <v>11</v>
      </c>
    </row>
    <row r="34" spans="1:3">
      <c r="A34" s="141" t="s">
        <v>1358</v>
      </c>
      <c r="B34" s="142" t="s">
        <v>1359</v>
      </c>
      <c r="C34">
        <f t="shared" si="0"/>
        <v>11</v>
      </c>
    </row>
    <row r="35" spans="1:3">
      <c r="A35" s="141" t="s">
        <v>1360</v>
      </c>
      <c r="B35" s="142" t="s">
        <v>1361</v>
      </c>
      <c r="C35">
        <f t="shared" si="0"/>
        <v>11</v>
      </c>
    </row>
    <row r="36" spans="1:3">
      <c r="A36" s="141" t="s">
        <v>1362</v>
      </c>
      <c r="B36" s="142" t="s">
        <v>1363</v>
      </c>
      <c r="C36">
        <f t="shared" si="0"/>
        <v>11</v>
      </c>
    </row>
    <row r="37" spans="1:3">
      <c r="A37" s="141" t="s">
        <v>1364</v>
      </c>
      <c r="B37" s="142" t="s">
        <v>1365</v>
      </c>
      <c r="C37">
        <f t="shared" si="0"/>
        <v>11</v>
      </c>
    </row>
    <row r="38" spans="1:3" ht="15" customHeight="1">
      <c r="A38" s="139" t="s">
        <v>1740</v>
      </c>
      <c r="B38" s="140" t="s">
        <v>1741</v>
      </c>
      <c r="C38">
        <f t="shared" si="0"/>
        <v>7</v>
      </c>
    </row>
    <row r="39" spans="1:3">
      <c r="A39" s="141" t="s">
        <v>1366</v>
      </c>
      <c r="B39" s="142" t="s">
        <v>1367</v>
      </c>
      <c r="C39">
        <f t="shared" si="0"/>
        <v>11</v>
      </c>
    </row>
    <row r="40" spans="1:3">
      <c r="A40" s="141" t="s">
        <v>1368</v>
      </c>
      <c r="B40" s="142" t="s">
        <v>1369</v>
      </c>
      <c r="C40">
        <f t="shared" si="0"/>
        <v>11</v>
      </c>
    </row>
    <row r="41" spans="1:3">
      <c r="A41" s="141" t="s">
        <v>1370</v>
      </c>
      <c r="B41" s="142" t="s">
        <v>1371</v>
      </c>
      <c r="C41">
        <f t="shared" si="0"/>
        <v>11</v>
      </c>
    </row>
    <row r="42" spans="1:3">
      <c r="A42" s="141" t="s">
        <v>1372</v>
      </c>
      <c r="B42" s="142" t="s">
        <v>1373</v>
      </c>
      <c r="C42">
        <f t="shared" si="0"/>
        <v>11</v>
      </c>
    </row>
    <row r="43" spans="1:3">
      <c r="A43" s="141" t="s">
        <v>1374</v>
      </c>
      <c r="B43" s="142" t="s">
        <v>1375</v>
      </c>
      <c r="C43">
        <f t="shared" si="0"/>
        <v>11</v>
      </c>
    </row>
    <row r="44" spans="1:3">
      <c r="A44" s="141" t="s">
        <v>1376</v>
      </c>
      <c r="B44" s="142" t="s">
        <v>1377</v>
      </c>
      <c r="C44">
        <f t="shared" si="0"/>
        <v>11</v>
      </c>
    </row>
    <row r="45" spans="1:3" ht="15" customHeight="1">
      <c r="A45" s="137" t="s">
        <v>29</v>
      </c>
      <c r="B45" s="138" t="s">
        <v>28</v>
      </c>
      <c r="C45">
        <f t="shared" si="0"/>
        <v>5</v>
      </c>
    </row>
    <row r="46" spans="1:3" ht="15" customHeight="1">
      <c r="A46" s="139" t="s">
        <v>1251</v>
      </c>
      <c r="B46" s="140" t="s">
        <v>1238</v>
      </c>
      <c r="C46">
        <f t="shared" si="0"/>
        <v>7</v>
      </c>
    </row>
    <row r="47" spans="1:3">
      <c r="A47" s="247" t="s">
        <v>1378</v>
      </c>
      <c r="B47" s="248" t="s">
        <v>1379</v>
      </c>
      <c r="C47">
        <f t="shared" si="0"/>
        <v>11</v>
      </c>
    </row>
    <row r="48" spans="1:3">
      <c r="A48" s="247" t="s">
        <v>1380</v>
      </c>
      <c r="B48" s="248" t="s">
        <v>1381</v>
      </c>
      <c r="C48">
        <f t="shared" si="0"/>
        <v>11</v>
      </c>
    </row>
    <row r="49" spans="1:3" ht="15" customHeight="1">
      <c r="A49" s="139" t="s">
        <v>1252</v>
      </c>
      <c r="B49" s="140" t="s">
        <v>1182</v>
      </c>
      <c r="C49">
        <f t="shared" si="0"/>
        <v>7</v>
      </c>
    </row>
    <row r="50" spans="1:3">
      <c r="A50" s="247" t="s">
        <v>1382</v>
      </c>
      <c r="B50" s="248" t="s">
        <v>1383</v>
      </c>
      <c r="C50">
        <f t="shared" si="0"/>
        <v>11</v>
      </c>
    </row>
    <row r="51" spans="1:3">
      <c r="A51" s="247" t="s">
        <v>1384</v>
      </c>
      <c r="B51" s="248" t="s">
        <v>1385</v>
      </c>
      <c r="C51">
        <f t="shared" si="0"/>
        <v>11</v>
      </c>
    </row>
    <row r="52" spans="1:3">
      <c r="A52" s="247" t="s">
        <v>3185</v>
      </c>
      <c r="B52" s="248" t="s">
        <v>1386</v>
      </c>
      <c r="C52">
        <f t="shared" si="0"/>
        <v>11</v>
      </c>
    </row>
    <row r="53" spans="1:3" ht="15" customHeight="1">
      <c r="A53" s="139" t="s">
        <v>1253</v>
      </c>
      <c r="B53" s="140" t="s">
        <v>1254</v>
      </c>
      <c r="C53">
        <f t="shared" si="0"/>
        <v>7</v>
      </c>
    </row>
    <row r="54" spans="1:3">
      <c r="A54" s="247" t="s">
        <v>1387</v>
      </c>
      <c r="B54" s="248" t="s">
        <v>1388</v>
      </c>
      <c r="C54">
        <f t="shared" si="0"/>
        <v>11</v>
      </c>
    </row>
    <row r="55" spans="1:3">
      <c r="A55" s="247" t="s">
        <v>1389</v>
      </c>
      <c r="B55" s="248" t="s">
        <v>1390</v>
      </c>
      <c r="C55">
        <f t="shared" si="0"/>
        <v>11</v>
      </c>
    </row>
    <row r="56" spans="1:3">
      <c r="A56" s="247" t="s">
        <v>1391</v>
      </c>
      <c r="B56" s="248" t="s">
        <v>1392</v>
      </c>
      <c r="C56">
        <f t="shared" si="0"/>
        <v>11</v>
      </c>
    </row>
    <row r="57" spans="1:3" ht="15" customHeight="1">
      <c r="A57" s="137" t="s">
        <v>238</v>
      </c>
      <c r="B57" s="138" t="s">
        <v>1709</v>
      </c>
      <c r="C57">
        <f t="shared" si="0"/>
        <v>5</v>
      </c>
    </row>
    <row r="58" spans="1:3" ht="15" customHeight="1">
      <c r="A58" s="139" t="s">
        <v>954</v>
      </c>
      <c r="B58" s="140" t="s">
        <v>955</v>
      </c>
      <c r="C58">
        <f t="shared" si="0"/>
        <v>7</v>
      </c>
    </row>
    <row r="59" spans="1:3" s="78" customFormat="1">
      <c r="A59" s="247" t="s">
        <v>1393</v>
      </c>
      <c r="B59" s="248" t="s">
        <v>1379</v>
      </c>
      <c r="C59">
        <f t="shared" si="0"/>
        <v>11</v>
      </c>
    </row>
    <row r="60" spans="1:3" s="78" customFormat="1">
      <c r="A60" s="247" t="s">
        <v>1394</v>
      </c>
      <c r="B60" s="248" t="s">
        <v>1395</v>
      </c>
      <c r="C60">
        <f t="shared" si="0"/>
        <v>11</v>
      </c>
    </row>
    <row r="61" spans="1:3">
      <c r="A61" s="247" t="s">
        <v>1396</v>
      </c>
      <c r="B61" s="248" t="s">
        <v>1397</v>
      </c>
      <c r="C61">
        <f t="shared" si="0"/>
        <v>11</v>
      </c>
    </row>
    <row r="62" spans="1:3">
      <c r="A62" s="247" t="s">
        <v>1398</v>
      </c>
      <c r="B62" s="248" t="s">
        <v>1399</v>
      </c>
      <c r="C62">
        <f t="shared" si="0"/>
        <v>11</v>
      </c>
    </row>
    <row r="63" spans="1:3">
      <c r="A63" s="247" t="s">
        <v>1400</v>
      </c>
      <c r="B63" s="248" t="s">
        <v>1385</v>
      </c>
      <c r="C63">
        <f t="shared" si="0"/>
        <v>11</v>
      </c>
    </row>
    <row r="64" spans="1:3">
      <c r="A64" s="247" t="s">
        <v>1401</v>
      </c>
      <c r="B64" s="248" t="s">
        <v>1386</v>
      </c>
      <c r="C64">
        <f t="shared" si="0"/>
        <v>11</v>
      </c>
    </row>
    <row r="65" spans="1:3">
      <c r="A65" s="247" t="s">
        <v>1402</v>
      </c>
      <c r="B65" s="248" t="s">
        <v>1403</v>
      </c>
      <c r="C65">
        <f t="shared" si="0"/>
        <v>11</v>
      </c>
    </row>
    <row r="66" spans="1:3">
      <c r="A66" s="247" t="s">
        <v>1404</v>
      </c>
      <c r="B66" s="248" t="s">
        <v>1405</v>
      </c>
      <c r="C66">
        <f t="shared" si="0"/>
        <v>11</v>
      </c>
    </row>
    <row r="67" spans="1:3" ht="15" customHeight="1">
      <c r="A67" s="137" t="s">
        <v>317</v>
      </c>
      <c r="B67" s="138" t="s">
        <v>1742</v>
      </c>
      <c r="C67">
        <f t="shared" si="0"/>
        <v>5</v>
      </c>
    </row>
    <row r="68" spans="1:3" ht="15" customHeight="1">
      <c r="A68" s="139" t="s">
        <v>1713</v>
      </c>
      <c r="B68" s="140" t="s">
        <v>1714</v>
      </c>
      <c r="C68">
        <f t="shared" si="0"/>
        <v>5</v>
      </c>
    </row>
    <row r="69" spans="1:3" ht="15" customHeight="1">
      <c r="A69" s="141" t="s">
        <v>1228</v>
      </c>
      <c r="B69" s="142" t="s">
        <v>1229</v>
      </c>
      <c r="C69">
        <f t="shared" si="0"/>
        <v>7</v>
      </c>
    </row>
    <row r="70" spans="1:3">
      <c r="A70" s="143" t="s">
        <v>1406</v>
      </c>
      <c r="B70" s="142" t="s">
        <v>1407</v>
      </c>
      <c r="C70">
        <f t="shared" ref="C70:C128" si="1">LEN(A70)</f>
        <v>11</v>
      </c>
    </row>
    <row r="71" spans="1:3">
      <c r="A71" s="143" t="s">
        <v>1408</v>
      </c>
      <c r="B71" s="142" t="s">
        <v>1409</v>
      </c>
      <c r="C71">
        <f t="shared" si="1"/>
        <v>11</v>
      </c>
    </row>
    <row r="72" spans="1:3" ht="15" customHeight="1">
      <c r="A72" s="139" t="s">
        <v>1717</v>
      </c>
      <c r="B72" s="140" t="s">
        <v>1718</v>
      </c>
      <c r="C72">
        <f t="shared" si="1"/>
        <v>5</v>
      </c>
    </row>
    <row r="73" spans="1:3" ht="15" customHeight="1">
      <c r="A73" s="141" t="s">
        <v>1743</v>
      </c>
      <c r="B73" s="142" t="s">
        <v>1744</v>
      </c>
      <c r="C73">
        <f t="shared" si="1"/>
        <v>7</v>
      </c>
    </row>
    <row r="74" spans="1:3">
      <c r="A74" s="143" t="s">
        <v>1410</v>
      </c>
      <c r="B74" s="142" t="s">
        <v>1411</v>
      </c>
      <c r="C74">
        <f t="shared" si="1"/>
        <v>11</v>
      </c>
    </row>
    <row r="75" spans="1:3">
      <c r="A75" s="143" t="s">
        <v>1412</v>
      </c>
      <c r="B75" s="142" t="s">
        <v>1413</v>
      </c>
      <c r="C75">
        <f t="shared" si="1"/>
        <v>11</v>
      </c>
    </row>
    <row r="76" spans="1:3" ht="15" customHeight="1">
      <c r="A76" s="139" t="s">
        <v>1719</v>
      </c>
      <c r="B76" s="140" t="s">
        <v>1720</v>
      </c>
      <c r="C76">
        <f t="shared" si="1"/>
        <v>5</v>
      </c>
    </row>
    <row r="77" spans="1:3" ht="15" customHeight="1">
      <c r="A77" s="141" t="s">
        <v>798</v>
      </c>
      <c r="B77" s="142" t="s">
        <v>799</v>
      </c>
      <c r="C77">
        <f t="shared" si="1"/>
        <v>7</v>
      </c>
    </row>
    <row r="78" spans="1:3">
      <c r="A78" s="143" t="s">
        <v>1414</v>
      </c>
      <c r="B78" s="142" t="s">
        <v>799</v>
      </c>
      <c r="C78">
        <f t="shared" si="1"/>
        <v>11</v>
      </c>
    </row>
    <row r="79" spans="1:3" ht="15" customHeight="1">
      <c r="A79" s="141" t="s">
        <v>829</v>
      </c>
      <c r="B79" s="142" t="s">
        <v>830</v>
      </c>
      <c r="C79">
        <f t="shared" si="1"/>
        <v>7</v>
      </c>
    </row>
    <row r="80" spans="1:3">
      <c r="A80" s="143" t="s">
        <v>1415</v>
      </c>
      <c r="B80" s="142" t="s">
        <v>1416</v>
      </c>
      <c r="C80">
        <f t="shared" si="1"/>
        <v>11</v>
      </c>
    </row>
    <row r="81" spans="1:3" ht="15" customHeight="1">
      <c r="A81" s="141" t="s">
        <v>1745</v>
      </c>
      <c r="B81" s="142" t="s">
        <v>1284</v>
      </c>
      <c r="C81">
        <f t="shared" si="1"/>
        <v>7</v>
      </c>
    </row>
    <row r="82" spans="1:3">
      <c r="A82" s="143" t="s">
        <v>1417</v>
      </c>
      <c r="B82" s="142" t="s">
        <v>1418</v>
      </c>
      <c r="C82">
        <f t="shared" si="1"/>
        <v>11</v>
      </c>
    </row>
    <row r="83" spans="1:3" ht="15" customHeight="1">
      <c r="A83" s="139" t="s">
        <v>1721</v>
      </c>
      <c r="B83" s="140" t="s">
        <v>1722</v>
      </c>
      <c r="C83">
        <f t="shared" si="1"/>
        <v>5</v>
      </c>
    </row>
    <row r="84" spans="1:3" ht="15" customHeight="1">
      <c r="A84" s="141" t="s">
        <v>1164</v>
      </c>
      <c r="B84" s="142" t="s">
        <v>830</v>
      </c>
      <c r="C84">
        <f t="shared" si="1"/>
        <v>7</v>
      </c>
    </row>
    <row r="85" spans="1:3">
      <c r="A85" s="143" t="s">
        <v>1419</v>
      </c>
      <c r="B85" s="142" t="s">
        <v>1420</v>
      </c>
      <c r="C85">
        <f t="shared" si="1"/>
        <v>11</v>
      </c>
    </row>
    <row r="86" spans="1:3">
      <c r="A86" s="143" t="s">
        <v>1421</v>
      </c>
      <c r="B86" s="142" t="s">
        <v>1422</v>
      </c>
      <c r="C86">
        <f t="shared" si="1"/>
        <v>11</v>
      </c>
    </row>
    <row r="87" spans="1:3">
      <c r="A87" s="143" t="s">
        <v>1423</v>
      </c>
      <c r="B87" s="142" t="s">
        <v>1424</v>
      </c>
      <c r="C87">
        <f t="shared" si="1"/>
        <v>11</v>
      </c>
    </row>
    <row r="88" spans="1:3">
      <c r="A88" s="143" t="s">
        <v>1425</v>
      </c>
      <c r="B88" s="142" t="s">
        <v>1426</v>
      </c>
      <c r="C88">
        <f t="shared" si="1"/>
        <v>11</v>
      </c>
    </row>
    <row r="89" spans="1:3">
      <c r="A89" s="143" t="s">
        <v>1427</v>
      </c>
      <c r="B89" s="142" t="s">
        <v>1428</v>
      </c>
      <c r="C89">
        <f t="shared" si="1"/>
        <v>11</v>
      </c>
    </row>
    <row r="90" spans="1:3">
      <c r="A90" s="143" t="s">
        <v>1429</v>
      </c>
      <c r="B90" s="142" t="s">
        <v>1430</v>
      </c>
      <c r="C90">
        <f t="shared" si="1"/>
        <v>11</v>
      </c>
    </row>
    <row r="91" spans="1:3" ht="15" customHeight="1">
      <c r="A91" s="141" t="s">
        <v>1289</v>
      </c>
      <c r="B91" s="142" t="s">
        <v>1746</v>
      </c>
      <c r="C91">
        <f t="shared" si="1"/>
        <v>7</v>
      </c>
    </row>
    <row r="92" spans="1:3">
      <c r="A92" s="143" t="s">
        <v>1431</v>
      </c>
      <c r="B92" s="142" t="s">
        <v>1432</v>
      </c>
      <c r="C92">
        <f t="shared" si="1"/>
        <v>11</v>
      </c>
    </row>
    <row r="93" spans="1:3" ht="15" customHeight="1">
      <c r="A93" s="139" t="s">
        <v>1723</v>
      </c>
      <c r="B93" s="140" t="s">
        <v>1724</v>
      </c>
      <c r="C93">
        <f t="shared" si="1"/>
        <v>5</v>
      </c>
    </row>
    <row r="94" spans="1:3" ht="15" customHeight="1">
      <c r="A94" s="141" t="s">
        <v>1747</v>
      </c>
      <c r="B94" s="142" t="s">
        <v>1748</v>
      </c>
      <c r="C94">
        <f t="shared" si="1"/>
        <v>7</v>
      </c>
    </row>
    <row r="95" spans="1:3">
      <c r="A95" s="143" t="s">
        <v>1433</v>
      </c>
      <c r="B95" s="142" t="s">
        <v>1434</v>
      </c>
      <c r="C95">
        <f t="shared" si="1"/>
        <v>11</v>
      </c>
    </row>
    <row r="96" spans="1:3" ht="15" customHeight="1">
      <c r="A96" s="141" t="s">
        <v>1281</v>
      </c>
      <c r="B96" s="142" t="s">
        <v>1749</v>
      </c>
      <c r="C96">
        <f t="shared" si="1"/>
        <v>7</v>
      </c>
    </row>
    <row r="97" spans="1:3">
      <c r="A97" s="143" t="s">
        <v>1435</v>
      </c>
      <c r="B97" s="142" t="s">
        <v>1436</v>
      </c>
      <c r="C97">
        <f t="shared" si="1"/>
        <v>11</v>
      </c>
    </row>
    <row r="98" spans="1:3">
      <c r="A98" s="143" t="s">
        <v>1437</v>
      </c>
      <c r="B98" s="142" t="s">
        <v>1438</v>
      </c>
      <c r="C98">
        <f t="shared" si="1"/>
        <v>11</v>
      </c>
    </row>
    <row r="99" spans="1:3" ht="15" customHeight="1">
      <c r="A99" s="139" t="s">
        <v>1727</v>
      </c>
      <c r="B99" s="140" t="s">
        <v>1728</v>
      </c>
      <c r="C99">
        <f t="shared" si="1"/>
        <v>5</v>
      </c>
    </row>
    <row r="100" spans="1:3" ht="15" customHeight="1">
      <c r="A100" s="141" t="s">
        <v>1159</v>
      </c>
      <c r="B100" s="142" t="s">
        <v>830</v>
      </c>
      <c r="C100">
        <f t="shared" si="1"/>
        <v>7</v>
      </c>
    </row>
    <row r="101" spans="1:3">
      <c r="A101" s="143" t="s">
        <v>1439</v>
      </c>
      <c r="B101" s="142" t="s">
        <v>1440</v>
      </c>
      <c r="C101">
        <f t="shared" si="1"/>
        <v>11</v>
      </c>
    </row>
    <row r="102" spans="1:3">
      <c r="A102" s="143" t="s">
        <v>1441</v>
      </c>
      <c r="B102" s="142" t="s">
        <v>1442</v>
      </c>
      <c r="C102">
        <f t="shared" si="1"/>
        <v>11</v>
      </c>
    </row>
    <row r="103" spans="1:3">
      <c r="A103" s="143" t="s">
        <v>1443</v>
      </c>
      <c r="B103" s="142" t="s">
        <v>1444</v>
      </c>
      <c r="C103">
        <f t="shared" si="1"/>
        <v>11</v>
      </c>
    </row>
    <row r="104" spans="1:3">
      <c r="A104" s="143" t="s">
        <v>1445</v>
      </c>
      <c r="B104" s="142" t="s">
        <v>1446</v>
      </c>
      <c r="C104">
        <f t="shared" si="1"/>
        <v>11</v>
      </c>
    </row>
    <row r="105" spans="1:3">
      <c r="A105" s="143" t="s">
        <v>1447</v>
      </c>
      <c r="B105" s="142" t="s">
        <v>1448</v>
      </c>
      <c r="C105">
        <f t="shared" si="1"/>
        <v>11</v>
      </c>
    </row>
    <row r="106" spans="1:3">
      <c r="A106" s="143" t="s">
        <v>1449</v>
      </c>
      <c r="B106" s="142" t="s">
        <v>1450</v>
      </c>
      <c r="C106">
        <f t="shared" si="1"/>
        <v>11</v>
      </c>
    </row>
    <row r="107" spans="1:3">
      <c r="A107" s="143" t="s">
        <v>1451</v>
      </c>
      <c r="B107" s="142" t="s">
        <v>1452</v>
      </c>
      <c r="C107">
        <f t="shared" si="1"/>
        <v>11</v>
      </c>
    </row>
    <row r="108" spans="1:3">
      <c r="A108" s="143" t="s">
        <v>1453</v>
      </c>
      <c r="B108" s="142" t="s">
        <v>1454</v>
      </c>
      <c r="C108">
        <f t="shared" si="1"/>
        <v>11</v>
      </c>
    </row>
    <row r="109" spans="1:3">
      <c r="A109" s="143" t="s">
        <v>1455</v>
      </c>
      <c r="B109" s="142" t="s">
        <v>1456</v>
      </c>
      <c r="C109">
        <f t="shared" si="1"/>
        <v>11</v>
      </c>
    </row>
    <row r="110" spans="1:3">
      <c r="A110" s="143" t="s">
        <v>1457</v>
      </c>
      <c r="B110" s="142" t="s">
        <v>1458</v>
      </c>
      <c r="C110">
        <f t="shared" si="1"/>
        <v>11</v>
      </c>
    </row>
    <row r="111" spans="1:3" ht="15" customHeight="1">
      <c r="A111" s="141" t="s">
        <v>1283</v>
      </c>
      <c r="B111" s="142" t="s">
        <v>1284</v>
      </c>
      <c r="C111">
        <f t="shared" si="1"/>
        <v>7</v>
      </c>
    </row>
    <row r="112" spans="1:3">
      <c r="A112" s="143" t="s">
        <v>1459</v>
      </c>
      <c r="B112" s="142" t="s">
        <v>1460</v>
      </c>
      <c r="C112">
        <f t="shared" si="1"/>
        <v>11</v>
      </c>
    </row>
    <row r="113" spans="1:3">
      <c r="A113" s="143" t="s">
        <v>1461</v>
      </c>
      <c r="B113" s="142" t="s">
        <v>1462</v>
      </c>
      <c r="C113">
        <f t="shared" si="1"/>
        <v>11</v>
      </c>
    </row>
    <row r="114" spans="1:3">
      <c r="A114" s="143" t="s">
        <v>1463</v>
      </c>
      <c r="B114" s="142" t="s">
        <v>1464</v>
      </c>
      <c r="C114">
        <f t="shared" si="1"/>
        <v>11</v>
      </c>
    </row>
    <row r="115" spans="1:3">
      <c r="A115" s="143" t="s">
        <v>1465</v>
      </c>
      <c r="B115" s="142" t="s">
        <v>1466</v>
      </c>
      <c r="C115">
        <f t="shared" si="1"/>
        <v>11</v>
      </c>
    </row>
    <row r="116" spans="1:3">
      <c r="A116" s="143" t="s">
        <v>1467</v>
      </c>
      <c r="B116" s="142" t="s">
        <v>1468</v>
      </c>
      <c r="C116">
        <f t="shared" si="1"/>
        <v>11</v>
      </c>
    </row>
    <row r="117" spans="1:3" ht="15" customHeight="1">
      <c r="A117" s="141" t="s">
        <v>1287</v>
      </c>
      <c r="B117" s="142" t="s">
        <v>1750</v>
      </c>
      <c r="C117">
        <f t="shared" si="1"/>
        <v>7</v>
      </c>
    </row>
    <row r="118" spans="1:3">
      <c r="A118" s="143" t="s">
        <v>1469</v>
      </c>
      <c r="B118" s="142" t="s">
        <v>1470</v>
      </c>
      <c r="C118">
        <f t="shared" si="1"/>
        <v>11</v>
      </c>
    </row>
    <row r="119" spans="1:3">
      <c r="A119" s="143" t="s">
        <v>1471</v>
      </c>
      <c r="B119" s="142" t="s">
        <v>1472</v>
      </c>
      <c r="C119">
        <f t="shared" si="1"/>
        <v>11</v>
      </c>
    </row>
    <row r="120" spans="1:3">
      <c r="A120" s="143" t="s">
        <v>1473</v>
      </c>
      <c r="B120" s="142" t="s">
        <v>1474</v>
      </c>
      <c r="C120">
        <f t="shared" si="1"/>
        <v>11</v>
      </c>
    </row>
    <row r="121" spans="1:3">
      <c r="A121" s="143" t="s">
        <v>1475</v>
      </c>
      <c r="B121" s="142" t="s">
        <v>1476</v>
      </c>
      <c r="C121">
        <f t="shared" si="1"/>
        <v>11</v>
      </c>
    </row>
    <row r="122" spans="1:3">
      <c r="A122" s="143" t="s">
        <v>1477</v>
      </c>
      <c r="B122" s="142" t="s">
        <v>1478</v>
      </c>
      <c r="C122">
        <f t="shared" si="1"/>
        <v>11</v>
      </c>
    </row>
    <row r="123" spans="1:3" ht="15" customHeight="1">
      <c r="A123" s="141" t="s">
        <v>1295</v>
      </c>
      <c r="B123" s="142" t="s">
        <v>1296</v>
      </c>
      <c r="C123">
        <f t="shared" si="1"/>
        <v>7</v>
      </c>
    </row>
    <row r="124" spans="1:3">
      <c r="A124" s="143" t="s">
        <v>1479</v>
      </c>
      <c r="B124" s="142" t="s">
        <v>1480</v>
      </c>
      <c r="C124">
        <f t="shared" si="1"/>
        <v>11</v>
      </c>
    </row>
    <row r="125" spans="1:3" ht="15" customHeight="1">
      <c r="A125" s="139" t="s">
        <v>1729</v>
      </c>
      <c r="B125" s="140" t="s">
        <v>1730</v>
      </c>
      <c r="C125">
        <f t="shared" si="1"/>
        <v>5</v>
      </c>
    </row>
    <row r="126" spans="1:3" ht="15" customHeight="1">
      <c r="A126" s="141" t="s">
        <v>1751</v>
      </c>
      <c r="B126" s="142" t="s">
        <v>1284</v>
      </c>
      <c r="C126">
        <f t="shared" si="1"/>
        <v>7</v>
      </c>
    </row>
    <row r="127" spans="1:3">
      <c r="A127" s="143" t="s">
        <v>1481</v>
      </c>
      <c r="B127" s="142" t="s">
        <v>1482</v>
      </c>
      <c r="C127">
        <f t="shared" si="1"/>
        <v>11</v>
      </c>
    </row>
    <row r="128" spans="1:3">
      <c r="A128" s="143" t="s">
        <v>1483</v>
      </c>
      <c r="B128" s="142" t="s">
        <v>1484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3" t="s">
        <v>5</v>
      </c>
      <c r="B1" s="233" t="s">
        <v>1752</v>
      </c>
      <c r="C1" s="233" t="s">
        <v>1753</v>
      </c>
      <c r="D1" s="233" t="s">
        <v>1754</v>
      </c>
      <c r="E1" s="233" t="s">
        <v>1755</v>
      </c>
      <c r="F1" s="233" t="s">
        <v>1756</v>
      </c>
      <c r="G1" s="233"/>
    </row>
    <row r="2" spans="1:9" s="105" customFormat="1" ht="12" customHeight="1">
      <c r="A2">
        <v>19</v>
      </c>
      <c r="B2" t="str">
        <f>A2&amp;" "&amp;G2</f>
        <v>19 HRVATSKI SABOR</v>
      </c>
      <c r="C2" t="s">
        <v>1757</v>
      </c>
      <c r="D2" t="s">
        <v>1758</v>
      </c>
      <c r="E2" t="s">
        <v>1759</v>
      </c>
      <c r="F2" t="s">
        <v>1760</v>
      </c>
      <c r="G2" t="s">
        <v>1761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1757</v>
      </c>
      <c r="D3" t="s">
        <v>1762</v>
      </c>
      <c r="E3" t="s">
        <v>1763</v>
      </c>
      <c r="F3" t="s">
        <v>1760</v>
      </c>
      <c r="G3" t="s">
        <v>1764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1757</v>
      </c>
      <c r="D4" t="s">
        <v>1765</v>
      </c>
      <c r="E4" t="s">
        <v>1766</v>
      </c>
      <c r="F4" t="s">
        <v>1760</v>
      </c>
      <c r="G4" t="s">
        <v>1767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1768</v>
      </c>
      <c r="D5" t="s">
        <v>1769</v>
      </c>
      <c r="E5" t="s">
        <v>1770</v>
      </c>
      <c r="F5" t="s">
        <v>1760</v>
      </c>
      <c r="G5" t="s">
        <v>1771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1768</v>
      </c>
      <c r="D6" t="s">
        <v>1772</v>
      </c>
      <c r="E6" t="s">
        <v>1773</v>
      </c>
      <c r="F6" t="s">
        <v>1760</v>
      </c>
      <c r="G6" t="s">
        <v>1774</v>
      </c>
    </row>
    <row r="7" spans="1:9" ht="15" customHeight="1">
      <c r="A7">
        <v>174</v>
      </c>
      <c r="B7" t="str">
        <f t="shared" si="0"/>
        <v>174 MINISTARSTVO OBRANE</v>
      </c>
      <c r="C7" t="s">
        <v>1757</v>
      </c>
      <c r="D7" t="s">
        <v>1775</v>
      </c>
      <c r="E7" t="s">
        <v>1776</v>
      </c>
      <c r="F7" t="s">
        <v>1760</v>
      </c>
      <c r="G7" t="s">
        <v>1777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1757</v>
      </c>
      <c r="D8" t="s">
        <v>1778</v>
      </c>
      <c r="E8" t="s">
        <v>1779</v>
      </c>
      <c r="F8" t="s">
        <v>1760</v>
      </c>
      <c r="G8" t="s">
        <v>1780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1757</v>
      </c>
      <c r="D9" t="s">
        <v>1781</v>
      </c>
      <c r="E9" t="s">
        <v>1782</v>
      </c>
      <c r="F9" t="s">
        <v>1760</v>
      </c>
      <c r="G9" t="s">
        <v>1783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1757</v>
      </c>
      <c r="D10" t="s">
        <v>1784</v>
      </c>
      <c r="E10" t="s">
        <v>1785</v>
      </c>
      <c r="F10" t="s">
        <v>1760</v>
      </c>
      <c r="G10" t="s">
        <v>1786</v>
      </c>
    </row>
    <row r="11" spans="1:9" ht="15" customHeight="1">
      <c r="A11">
        <v>764</v>
      </c>
      <c r="B11" t="str">
        <f t="shared" si="0"/>
        <v>764 HRVATSKI DRŽAVNI ARHIV</v>
      </c>
      <c r="C11" t="s">
        <v>1787</v>
      </c>
      <c r="D11" t="s">
        <v>1788</v>
      </c>
      <c r="E11" t="s">
        <v>1789</v>
      </c>
      <c r="F11" t="s">
        <v>1760</v>
      </c>
      <c r="G11" t="s">
        <v>1790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1787</v>
      </c>
      <c r="D12" t="s">
        <v>1791</v>
      </c>
      <c r="E12" t="s">
        <v>1792</v>
      </c>
      <c r="F12" t="s">
        <v>1760</v>
      </c>
      <c r="G12" t="s">
        <v>1793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1787</v>
      </c>
      <c r="D13" t="s">
        <v>1794</v>
      </c>
      <c r="E13" t="s">
        <v>1795</v>
      </c>
      <c r="F13" t="s">
        <v>1760</v>
      </c>
      <c r="G13" t="s">
        <v>1796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1787</v>
      </c>
      <c r="D14" t="s">
        <v>1797</v>
      </c>
      <c r="E14" t="s">
        <v>1798</v>
      </c>
      <c r="F14" t="s">
        <v>1760</v>
      </c>
      <c r="G14" t="s">
        <v>1799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1787</v>
      </c>
      <c r="D15" t="s">
        <v>1800</v>
      </c>
      <c r="E15" t="s">
        <v>1801</v>
      </c>
      <c r="F15" t="s">
        <v>1760</v>
      </c>
      <c r="G15" t="s">
        <v>1802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1787</v>
      </c>
      <c r="D16" t="s">
        <v>1803</v>
      </c>
      <c r="E16" t="s">
        <v>1804</v>
      </c>
      <c r="F16" t="s">
        <v>1760</v>
      </c>
      <c r="G16" t="s">
        <v>1805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1787</v>
      </c>
      <c r="D17" t="s">
        <v>1806</v>
      </c>
      <c r="E17" t="s">
        <v>1807</v>
      </c>
      <c r="F17" t="s">
        <v>1760</v>
      </c>
      <c r="G17" t="s">
        <v>1808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1787</v>
      </c>
      <c r="D18" t="s">
        <v>1809</v>
      </c>
      <c r="E18" t="s">
        <v>1810</v>
      </c>
      <c r="F18" t="s">
        <v>1760</v>
      </c>
      <c r="G18" t="s">
        <v>1811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1787</v>
      </c>
      <c r="D19" t="s">
        <v>1812</v>
      </c>
      <c r="E19" t="s">
        <v>1813</v>
      </c>
      <c r="F19" t="s">
        <v>1760</v>
      </c>
      <c r="G19" t="s">
        <v>1814</v>
      </c>
      <c r="I19" s="106"/>
    </row>
    <row r="20" spans="1:9">
      <c r="A20">
        <v>869</v>
      </c>
      <c r="B20" t="str">
        <f t="shared" si="0"/>
        <v>869 DRŽAVNI ARHIV U SPLITU</v>
      </c>
      <c r="C20" t="s">
        <v>1787</v>
      </c>
      <c r="D20" t="s">
        <v>1815</v>
      </c>
      <c r="E20" t="s">
        <v>1816</v>
      </c>
      <c r="F20" t="s">
        <v>1760</v>
      </c>
      <c r="G20" t="s">
        <v>1817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1787</v>
      </c>
      <c r="D21" t="s">
        <v>1818</v>
      </c>
      <c r="E21" t="s">
        <v>1819</v>
      </c>
      <c r="F21" t="s">
        <v>1760</v>
      </c>
      <c r="G21" t="s">
        <v>1820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1787</v>
      </c>
      <c r="D22" t="s">
        <v>1821</v>
      </c>
      <c r="E22" t="s">
        <v>1822</v>
      </c>
      <c r="F22" t="s">
        <v>1760</v>
      </c>
      <c r="G22" t="s">
        <v>1823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1787</v>
      </c>
      <c r="D23" t="s">
        <v>1824</v>
      </c>
      <c r="E23" t="s">
        <v>1825</v>
      </c>
      <c r="F23" t="s">
        <v>1760</v>
      </c>
      <c r="G23" t="s">
        <v>1826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1787</v>
      </c>
      <c r="D24" t="s">
        <v>1827</v>
      </c>
      <c r="E24" t="s">
        <v>1828</v>
      </c>
      <c r="F24" t="s">
        <v>1760</v>
      </c>
      <c r="G24" t="s">
        <v>1829</v>
      </c>
    </row>
    <row r="25" spans="1:9" ht="15" customHeight="1">
      <c r="A25">
        <v>916</v>
      </c>
      <c r="B25" t="str">
        <f t="shared" si="0"/>
        <v>916 ARHEOLOŠKI MUZEJ ZADAR</v>
      </c>
      <c r="C25" t="s">
        <v>1787</v>
      </c>
      <c r="D25" t="s">
        <v>1830</v>
      </c>
      <c r="E25" t="s">
        <v>1831</v>
      </c>
      <c r="F25" t="s">
        <v>1760</v>
      </c>
      <c r="G25" t="s">
        <v>1832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1787</v>
      </c>
      <c r="D26" t="s">
        <v>1833</v>
      </c>
      <c r="E26" t="s">
        <v>1834</v>
      </c>
      <c r="F26" t="s">
        <v>1760</v>
      </c>
      <c r="G26" t="s">
        <v>1835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1787</v>
      </c>
      <c r="D27" t="s">
        <v>1836</v>
      </c>
      <c r="E27" t="s">
        <v>1837</v>
      </c>
      <c r="F27" t="s">
        <v>1760</v>
      </c>
      <c r="G27" t="s">
        <v>1838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1787</v>
      </c>
      <c r="D28" t="s">
        <v>1839</v>
      </c>
      <c r="E28" t="s">
        <v>1840</v>
      </c>
      <c r="F28" t="s">
        <v>1760</v>
      </c>
      <c r="G28" t="s">
        <v>1841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1787</v>
      </c>
      <c r="D29" t="s">
        <v>1842</v>
      </c>
      <c r="E29" t="s">
        <v>1843</v>
      </c>
      <c r="F29" t="s">
        <v>1760</v>
      </c>
      <c r="G29" t="s">
        <v>1844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1787</v>
      </c>
      <c r="D30" t="s">
        <v>1845</v>
      </c>
      <c r="E30" t="s">
        <v>1846</v>
      </c>
      <c r="F30" t="s">
        <v>1760</v>
      </c>
      <c r="G30" t="s">
        <v>1847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1787</v>
      </c>
      <c r="D31" t="s">
        <v>1848</v>
      </c>
      <c r="E31" t="s">
        <v>1849</v>
      </c>
      <c r="F31" t="s">
        <v>1760</v>
      </c>
      <c r="G31" t="s">
        <v>1850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1787</v>
      </c>
      <c r="D32" t="s">
        <v>1851</v>
      </c>
      <c r="E32" t="s">
        <v>1852</v>
      </c>
      <c r="F32" t="s">
        <v>1760</v>
      </c>
      <c r="G32" t="s">
        <v>1853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1787</v>
      </c>
      <c r="D33" t="s">
        <v>1854</v>
      </c>
      <c r="E33" t="s">
        <v>1855</v>
      </c>
      <c r="F33" t="s">
        <v>1760</v>
      </c>
      <c r="G33" t="s">
        <v>1856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1787</v>
      </c>
      <c r="D34" t="s">
        <v>1857</v>
      </c>
      <c r="E34" t="s">
        <v>1858</v>
      </c>
      <c r="F34" t="s">
        <v>1760</v>
      </c>
      <c r="G34" t="s">
        <v>1859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1787</v>
      </c>
      <c r="D35" t="s">
        <v>1860</v>
      </c>
      <c r="E35" t="s">
        <v>1861</v>
      </c>
      <c r="F35" t="s">
        <v>1760</v>
      </c>
      <c r="G35" t="s">
        <v>1862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1787</v>
      </c>
      <c r="D36" t="s">
        <v>1863</v>
      </c>
      <c r="E36" t="s">
        <v>1864</v>
      </c>
      <c r="F36" t="s">
        <v>1760</v>
      </c>
      <c r="G36" t="s">
        <v>1865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1757</v>
      </c>
      <c r="D37" t="s">
        <v>1866</v>
      </c>
      <c r="E37" t="s">
        <v>1867</v>
      </c>
      <c r="F37" t="s">
        <v>1760</v>
      </c>
      <c r="G37" t="s">
        <v>1868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1757</v>
      </c>
      <c r="D38" t="s">
        <v>1869</v>
      </c>
      <c r="E38" t="s">
        <v>1870</v>
      </c>
      <c r="F38" t="s">
        <v>1760</v>
      </c>
      <c r="G38" t="s">
        <v>1871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1757</v>
      </c>
      <c r="D39" t="s">
        <v>1872</v>
      </c>
      <c r="E39" t="s">
        <v>21</v>
      </c>
      <c r="F39" t="s">
        <v>1760</v>
      </c>
      <c r="G39" t="s">
        <v>18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1873</v>
      </c>
      <c r="D40" t="s">
        <v>1874</v>
      </c>
      <c r="E40" t="s">
        <v>27</v>
      </c>
      <c r="F40" t="s">
        <v>1760</v>
      </c>
      <c r="G40" t="s">
        <v>24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1873</v>
      </c>
      <c r="D41" t="s">
        <v>1875</v>
      </c>
      <c r="E41" t="s">
        <v>33</v>
      </c>
      <c r="F41" t="s">
        <v>1760</v>
      </c>
      <c r="G41" t="s">
        <v>31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1873</v>
      </c>
      <c r="D42" t="s">
        <v>1876</v>
      </c>
      <c r="E42" t="s">
        <v>36</v>
      </c>
      <c r="F42" t="s">
        <v>1760</v>
      </c>
      <c r="G42" t="s">
        <v>34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1873</v>
      </c>
      <c r="D43" t="s">
        <v>1877</v>
      </c>
      <c r="E43" t="s">
        <v>40</v>
      </c>
      <c r="F43" t="s">
        <v>1760</v>
      </c>
      <c r="G43" t="s">
        <v>38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1873</v>
      </c>
      <c r="D44" t="s">
        <v>1878</v>
      </c>
      <c r="E44" t="s">
        <v>43</v>
      </c>
      <c r="F44" t="s">
        <v>1760</v>
      </c>
      <c r="G44" t="s">
        <v>41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1873</v>
      </c>
      <c r="D45" t="s">
        <v>1879</v>
      </c>
      <c r="E45" t="s">
        <v>47</v>
      </c>
      <c r="F45" t="s">
        <v>1760</v>
      </c>
      <c r="G45" t="s">
        <v>45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1873</v>
      </c>
      <c r="D46" t="s">
        <v>1880</v>
      </c>
      <c r="E46" t="s">
        <v>51</v>
      </c>
      <c r="F46" t="s">
        <v>1760</v>
      </c>
      <c r="G46" t="s">
        <v>49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1873</v>
      </c>
      <c r="D47" t="s">
        <v>1881</v>
      </c>
      <c r="E47" t="s">
        <v>59</v>
      </c>
      <c r="F47" t="s">
        <v>1760</v>
      </c>
      <c r="G47" t="s">
        <v>57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1873</v>
      </c>
      <c r="D48" t="s">
        <v>1882</v>
      </c>
      <c r="E48" t="s">
        <v>63</v>
      </c>
      <c r="F48" t="s">
        <v>1760</v>
      </c>
      <c r="G48" t="s">
        <v>61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1873</v>
      </c>
      <c r="D49" t="s">
        <v>1883</v>
      </c>
      <c r="E49" t="s">
        <v>67</v>
      </c>
      <c r="F49" t="s">
        <v>1760</v>
      </c>
      <c r="G49" t="s">
        <v>65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1873</v>
      </c>
      <c r="D50" t="s">
        <v>1884</v>
      </c>
      <c r="E50" t="s">
        <v>71</v>
      </c>
      <c r="F50" t="s">
        <v>1760</v>
      </c>
      <c r="G50" t="s">
        <v>69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1873</v>
      </c>
      <c r="D51" t="s">
        <v>1885</v>
      </c>
      <c r="E51" t="s">
        <v>75</v>
      </c>
      <c r="F51" t="s">
        <v>1760</v>
      </c>
      <c r="G51" t="s">
        <v>73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1873</v>
      </c>
      <c r="D52" t="s">
        <v>1886</v>
      </c>
      <c r="E52" t="s">
        <v>79</v>
      </c>
      <c r="F52" t="s">
        <v>1760</v>
      </c>
      <c r="G52" t="s">
        <v>77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1873</v>
      </c>
      <c r="D53" t="s">
        <v>1887</v>
      </c>
      <c r="E53" t="s">
        <v>83</v>
      </c>
      <c r="F53" t="s">
        <v>1760</v>
      </c>
      <c r="G53" t="s">
        <v>81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1873</v>
      </c>
      <c r="D54" t="s">
        <v>1888</v>
      </c>
      <c r="E54" t="s">
        <v>87</v>
      </c>
      <c r="F54" t="s">
        <v>1760</v>
      </c>
      <c r="G54" t="s">
        <v>85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1873</v>
      </c>
      <c r="D55" t="s">
        <v>1889</v>
      </c>
      <c r="E55" t="s">
        <v>89</v>
      </c>
      <c r="F55" t="s">
        <v>1760</v>
      </c>
      <c r="G55" t="s">
        <v>88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1873</v>
      </c>
      <c r="D56" t="s">
        <v>1890</v>
      </c>
      <c r="E56" t="s">
        <v>93</v>
      </c>
      <c r="F56" t="s">
        <v>1760</v>
      </c>
      <c r="G56" t="s">
        <v>91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1873</v>
      </c>
      <c r="D57" t="s">
        <v>1891</v>
      </c>
      <c r="E57" t="s">
        <v>96</v>
      </c>
      <c r="F57" t="s">
        <v>1760</v>
      </c>
      <c r="G57" t="s">
        <v>94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1873</v>
      </c>
      <c r="D58" t="s">
        <v>1892</v>
      </c>
      <c r="E58" t="s">
        <v>99</v>
      </c>
      <c r="F58" t="s">
        <v>1760</v>
      </c>
      <c r="G58" t="s">
        <v>97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1873</v>
      </c>
      <c r="D59" t="s">
        <v>1893</v>
      </c>
      <c r="E59" t="s">
        <v>103</v>
      </c>
      <c r="F59" t="s">
        <v>1760</v>
      </c>
      <c r="G59" t="s">
        <v>101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1873</v>
      </c>
      <c r="D60" t="s">
        <v>1894</v>
      </c>
      <c r="E60" t="s">
        <v>107</v>
      </c>
      <c r="F60" t="s">
        <v>1760</v>
      </c>
      <c r="G60" t="s">
        <v>105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1873</v>
      </c>
      <c r="D61" t="s">
        <v>1895</v>
      </c>
      <c r="E61" t="s">
        <v>111</v>
      </c>
      <c r="F61" t="s">
        <v>1760</v>
      </c>
      <c r="G61" t="s">
        <v>109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1873</v>
      </c>
      <c r="D62" t="s">
        <v>1896</v>
      </c>
      <c r="E62" t="s">
        <v>116</v>
      </c>
      <c r="F62" t="s">
        <v>1760</v>
      </c>
      <c r="G62" t="s">
        <v>114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1873</v>
      </c>
      <c r="D63" t="s">
        <v>1897</v>
      </c>
      <c r="E63" t="s">
        <v>121</v>
      </c>
      <c r="F63" t="s">
        <v>1760</v>
      </c>
      <c r="G63" t="s">
        <v>119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1873</v>
      </c>
      <c r="D64" t="s">
        <v>1898</v>
      </c>
      <c r="E64" t="s">
        <v>125</v>
      </c>
      <c r="F64" t="s">
        <v>1760</v>
      </c>
      <c r="G64" t="s">
        <v>123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1873</v>
      </c>
      <c r="D65" t="s">
        <v>1899</v>
      </c>
      <c r="E65" t="s">
        <v>128</v>
      </c>
      <c r="F65" t="s">
        <v>1760</v>
      </c>
      <c r="G65" t="s">
        <v>126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1873</v>
      </c>
      <c r="D66" t="s">
        <v>1900</v>
      </c>
      <c r="E66" t="s">
        <v>131</v>
      </c>
      <c r="F66" t="s">
        <v>1760</v>
      </c>
      <c r="G66" t="s">
        <v>130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1873</v>
      </c>
      <c r="D67" t="s">
        <v>1901</v>
      </c>
      <c r="E67" t="s">
        <v>135</v>
      </c>
      <c r="F67" t="s">
        <v>1760</v>
      </c>
      <c r="G67" t="s">
        <v>132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1873</v>
      </c>
      <c r="D68" t="s">
        <v>1902</v>
      </c>
      <c r="E68" t="s">
        <v>139</v>
      </c>
      <c r="F68" t="s">
        <v>1760</v>
      </c>
      <c r="G68" t="s">
        <v>136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1873</v>
      </c>
      <c r="D69" t="s">
        <v>1903</v>
      </c>
      <c r="E69" t="s">
        <v>142</v>
      </c>
      <c r="F69" t="s">
        <v>1760</v>
      </c>
      <c r="G69" t="s">
        <v>140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1873</v>
      </c>
      <c r="D70" t="s">
        <v>1904</v>
      </c>
      <c r="E70" t="s">
        <v>145</v>
      </c>
      <c r="F70" t="s">
        <v>1760</v>
      </c>
      <c r="G70" t="s">
        <v>1905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1873</v>
      </c>
      <c r="D71" t="s">
        <v>1906</v>
      </c>
      <c r="E71" t="s">
        <v>1907</v>
      </c>
      <c r="F71" t="s">
        <v>1760</v>
      </c>
      <c r="G71" t="s">
        <v>146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1873</v>
      </c>
      <c r="D72" t="s">
        <v>1908</v>
      </c>
      <c r="E72" t="s">
        <v>152</v>
      </c>
      <c r="F72" t="s">
        <v>1760</v>
      </c>
      <c r="G72" t="s">
        <v>148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1873</v>
      </c>
      <c r="D73" t="s">
        <v>1909</v>
      </c>
      <c r="E73" t="s">
        <v>155</v>
      </c>
      <c r="F73" t="s">
        <v>1760</v>
      </c>
      <c r="G73" t="s">
        <v>153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1873</v>
      </c>
      <c r="D74" t="s">
        <v>1910</v>
      </c>
      <c r="E74" t="s">
        <v>158</v>
      </c>
      <c r="F74" t="s">
        <v>1760</v>
      </c>
      <c r="G74" t="s">
        <v>156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1873</v>
      </c>
      <c r="D75" t="s">
        <v>1911</v>
      </c>
      <c r="E75" t="s">
        <v>162</v>
      </c>
      <c r="F75" t="s">
        <v>1760</v>
      </c>
      <c r="G75" t="s">
        <v>159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1873</v>
      </c>
      <c r="D76" t="s">
        <v>1912</v>
      </c>
      <c r="E76" t="s">
        <v>165</v>
      </c>
      <c r="F76" t="s">
        <v>1760</v>
      </c>
      <c r="G76" t="s">
        <v>163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1873</v>
      </c>
      <c r="D77" t="s">
        <v>1913</v>
      </c>
      <c r="E77" t="s">
        <v>168</v>
      </c>
      <c r="F77" t="s">
        <v>1760</v>
      </c>
      <c r="G77" t="s">
        <v>166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1873</v>
      </c>
      <c r="D78" t="s">
        <v>1914</v>
      </c>
      <c r="E78" t="s">
        <v>173</v>
      </c>
      <c r="F78" t="s">
        <v>1760</v>
      </c>
      <c r="G78" t="s">
        <v>169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1873</v>
      </c>
      <c r="D79" t="s">
        <v>1915</v>
      </c>
      <c r="E79" t="s">
        <v>176</v>
      </c>
      <c r="F79" t="s">
        <v>1760</v>
      </c>
      <c r="G79" t="s">
        <v>174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1873</v>
      </c>
      <c r="D80" t="s">
        <v>1916</v>
      </c>
      <c r="E80" t="s">
        <v>179</v>
      </c>
      <c r="F80" t="s">
        <v>1760</v>
      </c>
      <c r="G80" t="s">
        <v>177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1873</v>
      </c>
      <c r="D81" t="s">
        <v>1917</v>
      </c>
      <c r="E81" t="s">
        <v>182</v>
      </c>
      <c r="F81" t="s">
        <v>1760</v>
      </c>
      <c r="G81" t="s">
        <v>180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1873</v>
      </c>
      <c r="D82" t="s">
        <v>1918</v>
      </c>
      <c r="E82" t="s">
        <v>185</v>
      </c>
      <c r="F82" t="s">
        <v>1760</v>
      </c>
      <c r="G82" t="s">
        <v>183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1873</v>
      </c>
      <c r="D83" t="s">
        <v>1919</v>
      </c>
      <c r="E83" t="s">
        <v>188</v>
      </c>
      <c r="F83" t="s">
        <v>1760</v>
      </c>
      <c r="G83" t="s">
        <v>186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1873</v>
      </c>
      <c r="D84" t="s">
        <v>1920</v>
      </c>
      <c r="E84" t="s">
        <v>191</v>
      </c>
      <c r="F84" t="s">
        <v>1760</v>
      </c>
      <c r="G84" t="s">
        <v>189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1873</v>
      </c>
      <c r="D85" t="s">
        <v>1921</v>
      </c>
      <c r="E85" t="s">
        <v>196</v>
      </c>
      <c r="F85" t="s">
        <v>1760</v>
      </c>
      <c r="G85" t="s">
        <v>192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1873</v>
      </c>
      <c r="D86" t="s">
        <v>1922</v>
      </c>
      <c r="E86" t="s">
        <v>199</v>
      </c>
      <c r="F86" t="s">
        <v>1760</v>
      </c>
      <c r="G86" t="s">
        <v>197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1873</v>
      </c>
      <c r="D87" t="s">
        <v>1923</v>
      </c>
      <c r="E87" t="s">
        <v>202</v>
      </c>
      <c r="F87" t="s">
        <v>1760</v>
      </c>
      <c r="G87" t="s">
        <v>200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1873</v>
      </c>
      <c r="D88" t="s">
        <v>1924</v>
      </c>
      <c r="E88" t="s">
        <v>205</v>
      </c>
      <c r="F88" t="s">
        <v>1760</v>
      </c>
      <c r="G88" t="s">
        <v>203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1873</v>
      </c>
      <c r="D89" t="s">
        <v>1925</v>
      </c>
      <c r="E89" t="s">
        <v>208</v>
      </c>
      <c r="F89" t="s">
        <v>1760</v>
      </c>
      <c r="G89" t="s">
        <v>206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1873</v>
      </c>
      <c r="D90" t="s">
        <v>1926</v>
      </c>
      <c r="E90" t="s">
        <v>211</v>
      </c>
      <c r="F90" t="s">
        <v>1760</v>
      </c>
      <c r="G90" t="s">
        <v>209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1873</v>
      </c>
      <c r="D91" t="s">
        <v>1927</v>
      </c>
      <c r="E91" t="s">
        <v>212</v>
      </c>
      <c r="F91" t="s">
        <v>1760</v>
      </c>
      <c r="G91" t="s">
        <v>25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1873</v>
      </c>
      <c r="D92" t="s">
        <v>1928</v>
      </c>
      <c r="E92" t="s">
        <v>214</v>
      </c>
      <c r="F92" t="s">
        <v>1760</v>
      </c>
      <c r="G92" t="s">
        <v>149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1873</v>
      </c>
      <c r="D93" t="s">
        <v>1929</v>
      </c>
      <c r="E93" t="s">
        <v>217</v>
      </c>
      <c r="F93" t="s">
        <v>1760</v>
      </c>
      <c r="G93" t="s">
        <v>215</v>
      </c>
    </row>
    <row r="94" spans="1:9" ht="15" customHeight="1">
      <c r="A94">
        <v>2469</v>
      </c>
      <c r="B94" t="str">
        <f t="shared" si="1"/>
        <v>2469 SVEUČILIŠTE U SPLITU</v>
      </c>
      <c r="C94" t="s">
        <v>1873</v>
      </c>
      <c r="D94" t="s">
        <v>1930</v>
      </c>
      <c r="E94" t="s">
        <v>219</v>
      </c>
      <c r="F94" t="s">
        <v>1760</v>
      </c>
      <c r="G94" t="s">
        <v>193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1873</v>
      </c>
      <c r="D95" t="s">
        <v>1931</v>
      </c>
      <c r="E95" t="s">
        <v>222</v>
      </c>
      <c r="F95" t="s">
        <v>1760</v>
      </c>
      <c r="G95" t="s">
        <v>220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1873</v>
      </c>
      <c r="D96" t="s">
        <v>1932</v>
      </c>
      <c r="E96" t="s">
        <v>225</v>
      </c>
      <c r="F96" t="s">
        <v>1760</v>
      </c>
      <c r="G96" t="s">
        <v>223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1873</v>
      </c>
      <c r="D97" t="s">
        <v>1933</v>
      </c>
      <c r="E97" t="s">
        <v>228</v>
      </c>
      <c r="F97" t="s">
        <v>1760</v>
      </c>
      <c r="G97" t="s">
        <v>226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1873</v>
      </c>
      <c r="D98" t="s">
        <v>231</v>
      </c>
      <c r="E98" t="s">
        <v>232</v>
      </c>
      <c r="F98" t="s">
        <v>1760</v>
      </c>
      <c r="G98" t="s">
        <v>229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1873</v>
      </c>
      <c r="D99" t="s">
        <v>1934</v>
      </c>
      <c r="E99" t="s">
        <v>236</v>
      </c>
      <c r="F99" t="s">
        <v>1760</v>
      </c>
      <c r="G99" t="s">
        <v>233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1873</v>
      </c>
      <c r="D100" t="s">
        <v>1935</v>
      </c>
      <c r="E100" t="s">
        <v>241</v>
      </c>
      <c r="F100" t="s">
        <v>1760</v>
      </c>
      <c r="G100" t="s">
        <v>239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1873</v>
      </c>
      <c r="D101" t="s">
        <v>1936</v>
      </c>
      <c r="E101" t="s">
        <v>244</v>
      </c>
      <c r="F101" t="s">
        <v>1760</v>
      </c>
      <c r="G101" t="s">
        <v>242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1873</v>
      </c>
      <c r="D102" t="s">
        <v>1937</v>
      </c>
      <c r="E102" t="s">
        <v>247</v>
      </c>
      <c r="F102" t="s">
        <v>1760</v>
      </c>
      <c r="G102" t="s">
        <v>245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1873</v>
      </c>
      <c r="D103" t="s">
        <v>1938</v>
      </c>
      <c r="E103" t="s">
        <v>250</v>
      </c>
      <c r="F103" t="s">
        <v>1760</v>
      </c>
      <c r="G103" t="s">
        <v>248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1873</v>
      </c>
      <c r="D104" t="s">
        <v>1939</v>
      </c>
      <c r="E104" t="s">
        <v>254</v>
      </c>
      <c r="F104" t="s">
        <v>1760</v>
      </c>
      <c r="G104" t="s">
        <v>251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1873</v>
      </c>
      <c r="D105" t="s">
        <v>1940</v>
      </c>
      <c r="E105" t="s">
        <v>257</v>
      </c>
      <c r="F105" t="s">
        <v>1760</v>
      </c>
      <c r="G105" t="s">
        <v>255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1941</v>
      </c>
      <c r="D106" t="s">
        <v>1942</v>
      </c>
      <c r="E106" t="s">
        <v>1943</v>
      </c>
      <c r="F106" t="s">
        <v>1760</v>
      </c>
      <c r="G106" t="s">
        <v>1944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1873</v>
      </c>
      <c r="D107" t="s">
        <v>1945</v>
      </c>
      <c r="E107" t="s">
        <v>260</v>
      </c>
      <c r="F107" t="s">
        <v>1760</v>
      </c>
      <c r="G107" t="s">
        <v>258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1873</v>
      </c>
      <c r="D108" t="s">
        <v>1946</v>
      </c>
      <c r="E108" t="s">
        <v>263</v>
      </c>
      <c r="F108" t="s">
        <v>1760</v>
      </c>
      <c r="G108" t="s">
        <v>1947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1873</v>
      </c>
      <c r="D109" t="s">
        <v>1948</v>
      </c>
      <c r="E109" t="s">
        <v>266</v>
      </c>
      <c r="F109" t="s">
        <v>1760</v>
      </c>
      <c r="G109" t="s">
        <v>264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1873</v>
      </c>
      <c r="D110" t="s">
        <v>1949</v>
      </c>
      <c r="E110" t="s">
        <v>268</v>
      </c>
      <c r="F110" t="s">
        <v>1760</v>
      </c>
      <c r="G110" t="s">
        <v>267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1873</v>
      </c>
      <c r="D111" t="s">
        <v>1950</v>
      </c>
      <c r="E111" t="s">
        <v>271</v>
      </c>
      <c r="F111" t="s">
        <v>1760</v>
      </c>
      <c r="G111" t="s">
        <v>269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1873</v>
      </c>
      <c r="D112" t="s">
        <v>1951</v>
      </c>
      <c r="E112" t="s">
        <v>274</v>
      </c>
      <c r="F112" t="s">
        <v>1760</v>
      </c>
      <c r="G112" t="s">
        <v>272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1873</v>
      </c>
      <c r="D113" t="s">
        <v>1952</v>
      </c>
      <c r="E113" t="s">
        <v>278</v>
      </c>
      <c r="F113" t="s">
        <v>1760</v>
      </c>
      <c r="G113" t="s">
        <v>275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1873</v>
      </c>
      <c r="D114" t="s">
        <v>1953</v>
      </c>
      <c r="E114" t="s">
        <v>281</v>
      </c>
      <c r="F114" t="s">
        <v>1760</v>
      </c>
      <c r="G114" t="s">
        <v>279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1873</v>
      </c>
      <c r="D115" t="s">
        <v>1954</v>
      </c>
      <c r="E115" t="s">
        <v>284</v>
      </c>
      <c r="F115" t="s">
        <v>1760</v>
      </c>
      <c r="G115" t="s">
        <v>282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1873</v>
      </c>
      <c r="D116" t="s">
        <v>1955</v>
      </c>
      <c r="E116" t="s">
        <v>287</v>
      </c>
      <c r="F116" t="s">
        <v>1760</v>
      </c>
      <c r="G116" t="s">
        <v>285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1873</v>
      </c>
      <c r="D117" t="s">
        <v>1956</v>
      </c>
      <c r="E117" t="s">
        <v>290</v>
      </c>
      <c r="F117" t="s">
        <v>1760</v>
      </c>
      <c r="G117" t="s">
        <v>288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1873</v>
      </c>
      <c r="D118" t="s">
        <v>1957</v>
      </c>
      <c r="E118" t="s">
        <v>292</v>
      </c>
      <c r="F118" t="s">
        <v>1760</v>
      </c>
      <c r="G118" t="s">
        <v>291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1958</v>
      </c>
      <c r="D119" t="s">
        <v>1959</v>
      </c>
      <c r="E119" t="s">
        <v>1960</v>
      </c>
      <c r="F119" t="s">
        <v>1760</v>
      </c>
      <c r="G119" t="s">
        <v>1961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1958</v>
      </c>
      <c r="D120" t="s">
        <v>1962</v>
      </c>
      <c r="E120" t="s">
        <v>1963</v>
      </c>
      <c r="F120" t="s">
        <v>1760</v>
      </c>
      <c r="G120" t="s">
        <v>1964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1958</v>
      </c>
      <c r="D121" t="s">
        <v>1965</v>
      </c>
      <c r="E121" t="s">
        <v>1966</v>
      </c>
      <c r="F121" t="s">
        <v>1760</v>
      </c>
      <c r="G121" t="s">
        <v>1967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1958</v>
      </c>
      <c r="D122" t="s">
        <v>1968</v>
      </c>
      <c r="E122" t="s">
        <v>1969</v>
      </c>
      <c r="F122" t="s">
        <v>1760</v>
      </c>
      <c r="G122" t="s">
        <v>1970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1958</v>
      </c>
      <c r="D123" t="s">
        <v>1971</v>
      </c>
      <c r="E123" t="s">
        <v>1972</v>
      </c>
      <c r="F123" t="s">
        <v>1760</v>
      </c>
      <c r="G123" t="s">
        <v>1973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1958</v>
      </c>
      <c r="D124" t="s">
        <v>1974</v>
      </c>
      <c r="E124" t="s">
        <v>1975</v>
      </c>
      <c r="F124" t="s">
        <v>1760</v>
      </c>
      <c r="G124" t="s">
        <v>1976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1958</v>
      </c>
      <c r="D125" t="s">
        <v>1977</v>
      </c>
      <c r="E125" t="s">
        <v>1978</v>
      </c>
      <c r="F125" t="s">
        <v>1760</v>
      </c>
      <c r="G125" t="s">
        <v>1979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1958</v>
      </c>
      <c r="D126" t="s">
        <v>1980</v>
      </c>
      <c r="E126" t="s">
        <v>1981</v>
      </c>
      <c r="F126" t="s">
        <v>1760</v>
      </c>
      <c r="G126" t="s">
        <v>1982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1958</v>
      </c>
      <c r="D127" t="s">
        <v>1983</v>
      </c>
      <c r="E127" t="s">
        <v>1984</v>
      </c>
      <c r="F127" t="s">
        <v>1760</v>
      </c>
      <c r="G127" t="s">
        <v>1985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1958</v>
      </c>
      <c r="D128" t="s">
        <v>1986</v>
      </c>
      <c r="E128" t="s">
        <v>1987</v>
      </c>
      <c r="F128" t="s">
        <v>1760</v>
      </c>
      <c r="G128" t="s">
        <v>1988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1958</v>
      </c>
      <c r="D129" t="s">
        <v>1989</v>
      </c>
      <c r="E129" t="s">
        <v>1990</v>
      </c>
      <c r="F129" t="s">
        <v>1760</v>
      </c>
      <c r="G129" t="s">
        <v>1991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1958</v>
      </c>
      <c r="D130" t="s">
        <v>1992</v>
      </c>
      <c r="E130" t="s">
        <v>1993</v>
      </c>
      <c r="F130" t="s">
        <v>1760</v>
      </c>
      <c r="G130" t="s">
        <v>1994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1958</v>
      </c>
      <c r="D131" t="s">
        <v>1995</v>
      </c>
      <c r="E131" t="s">
        <v>1996</v>
      </c>
      <c r="F131" t="s">
        <v>1760</v>
      </c>
      <c r="G131" t="s">
        <v>1997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1958</v>
      </c>
      <c r="D132" t="s">
        <v>1998</v>
      </c>
      <c r="E132" t="s">
        <v>1999</v>
      </c>
      <c r="F132" t="s">
        <v>1760</v>
      </c>
      <c r="G132" t="s">
        <v>2000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1958</v>
      </c>
      <c r="D133" t="s">
        <v>2001</v>
      </c>
      <c r="E133" t="s">
        <v>2002</v>
      </c>
      <c r="F133" t="s">
        <v>1760</v>
      </c>
      <c r="G133" t="s">
        <v>2003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1958</v>
      </c>
      <c r="D134" t="s">
        <v>2004</v>
      </c>
      <c r="E134" t="s">
        <v>2005</v>
      </c>
      <c r="F134" t="s">
        <v>1760</v>
      </c>
      <c r="G134" t="s">
        <v>2006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1958</v>
      </c>
      <c r="D135" t="s">
        <v>2007</v>
      </c>
      <c r="E135" t="s">
        <v>2008</v>
      </c>
      <c r="F135" t="s">
        <v>1760</v>
      </c>
      <c r="G135" t="s">
        <v>2009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1958</v>
      </c>
      <c r="D136" t="s">
        <v>2010</v>
      </c>
      <c r="E136" t="s">
        <v>2011</v>
      </c>
      <c r="F136" t="s">
        <v>1760</v>
      </c>
      <c r="G136" t="s">
        <v>2012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1958</v>
      </c>
      <c r="D137" t="s">
        <v>2013</v>
      </c>
      <c r="E137" t="s">
        <v>2014</v>
      </c>
      <c r="F137" t="s">
        <v>1760</v>
      </c>
      <c r="G137" t="s">
        <v>2015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1958</v>
      </c>
      <c r="D138" t="s">
        <v>2016</v>
      </c>
      <c r="E138" t="s">
        <v>2017</v>
      </c>
      <c r="F138" t="s">
        <v>1760</v>
      </c>
      <c r="G138" t="s">
        <v>2018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1958</v>
      </c>
      <c r="D139" t="s">
        <v>2019</v>
      </c>
      <c r="E139" t="s">
        <v>2020</v>
      </c>
      <c r="F139" t="s">
        <v>1760</v>
      </c>
      <c r="G139" t="s">
        <v>2021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1958</v>
      </c>
      <c r="D140" t="s">
        <v>2022</v>
      </c>
      <c r="E140" t="s">
        <v>2023</v>
      </c>
      <c r="F140" t="s">
        <v>1760</v>
      </c>
      <c r="G140" t="s">
        <v>2024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1958</v>
      </c>
      <c r="D141" t="s">
        <v>2025</v>
      </c>
      <c r="E141" t="s">
        <v>2026</v>
      </c>
      <c r="F141" t="s">
        <v>1760</v>
      </c>
      <c r="G141" t="s">
        <v>2027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1958</v>
      </c>
      <c r="D142" t="s">
        <v>2028</v>
      </c>
      <c r="E142" t="s">
        <v>2029</v>
      </c>
      <c r="F142" t="s">
        <v>1760</v>
      </c>
      <c r="G142" t="s">
        <v>2030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1958</v>
      </c>
      <c r="D143" t="s">
        <v>2031</v>
      </c>
      <c r="E143" t="s">
        <v>2032</v>
      </c>
      <c r="F143" t="s">
        <v>1760</v>
      </c>
      <c r="G143" t="s">
        <v>2033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1958</v>
      </c>
      <c r="D144" t="s">
        <v>2034</v>
      </c>
      <c r="E144" t="s">
        <v>2035</v>
      </c>
      <c r="F144" t="s">
        <v>1760</v>
      </c>
      <c r="G144" t="s">
        <v>2036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1958</v>
      </c>
      <c r="D145" t="s">
        <v>2037</v>
      </c>
      <c r="E145" t="s">
        <v>2038</v>
      </c>
      <c r="F145" t="s">
        <v>1760</v>
      </c>
      <c r="G145" t="s">
        <v>2039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1958</v>
      </c>
      <c r="D146" t="s">
        <v>2040</v>
      </c>
      <c r="E146" t="s">
        <v>2041</v>
      </c>
      <c r="F146" t="s">
        <v>1760</v>
      </c>
      <c r="G146" t="s">
        <v>2042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1958</v>
      </c>
      <c r="D147" t="s">
        <v>2043</v>
      </c>
      <c r="E147" t="s">
        <v>2044</v>
      </c>
      <c r="F147" t="s">
        <v>1760</v>
      </c>
      <c r="G147" t="s">
        <v>2045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1958</v>
      </c>
      <c r="D148" t="s">
        <v>2046</v>
      </c>
      <c r="E148" t="s">
        <v>2047</v>
      </c>
      <c r="F148" t="s">
        <v>1760</v>
      </c>
      <c r="G148" t="s">
        <v>2048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1958</v>
      </c>
      <c r="D149" t="s">
        <v>2049</v>
      </c>
      <c r="E149" t="s">
        <v>2050</v>
      </c>
      <c r="F149" t="s">
        <v>1760</v>
      </c>
      <c r="G149" t="s">
        <v>2051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1958</v>
      </c>
      <c r="D150" t="s">
        <v>2052</v>
      </c>
      <c r="E150" t="s">
        <v>2053</v>
      </c>
      <c r="F150" t="s">
        <v>1760</v>
      </c>
      <c r="G150" t="s">
        <v>2054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1958</v>
      </c>
      <c r="D151" t="s">
        <v>2055</v>
      </c>
      <c r="E151" t="s">
        <v>2056</v>
      </c>
      <c r="F151" t="s">
        <v>1760</v>
      </c>
      <c r="G151" t="s">
        <v>2057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1958</v>
      </c>
      <c r="D152" t="s">
        <v>2058</v>
      </c>
      <c r="E152" t="s">
        <v>2059</v>
      </c>
      <c r="F152" t="s">
        <v>1760</v>
      </c>
      <c r="G152" t="s">
        <v>2060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1958</v>
      </c>
      <c r="D153" t="s">
        <v>2061</v>
      </c>
      <c r="E153" t="s">
        <v>2062</v>
      </c>
      <c r="F153" t="s">
        <v>1760</v>
      </c>
      <c r="G153" t="s">
        <v>2063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1958</v>
      </c>
      <c r="D154" t="s">
        <v>2064</v>
      </c>
      <c r="E154" t="s">
        <v>2065</v>
      </c>
      <c r="F154" t="s">
        <v>1760</v>
      </c>
      <c r="G154" t="s">
        <v>2066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1958</v>
      </c>
      <c r="D155" t="s">
        <v>2067</v>
      </c>
      <c r="E155" t="s">
        <v>2068</v>
      </c>
      <c r="F155" t="s">
        <v>1760</v>
      </c>
      <c r="G155" t="s">
        <v>2069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1958</v>
      </c>
      <c r="D156" t="s">
        <v>2070</v>
      </c>
      <c r="E156" t="s">
        <v>2071</v>
      </c>
      <c r="F156" t="s">
        <v>1760</v>
      </c>
      <c r="G156" t="s">
        <v>2072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1958</v>
      </c>
      <c r="D157" t="s">
        <v>2073</v>
      </c>
      <c r="E157" t="s">
        <v>2074</v>
      </c>
      <c r="F157" t="s">
        <v>1760</v>
      </c>
      <c r="G157" t="s">
        <v>2075</v>
      </c>
    </row>
    <row r="158" spans="1:9">
      <c r="A158">
        <v>3611</v>
      </c>
      <c r="B158" t="str">
        <f t="shared" si="2"/>
        <v>3611 ŽUPANIJSKO DRŽAVNO ODVJETNIŠTVO U KARLOVCU</v>
      </c>
      <c r="C158" t="s">
        <v>1958</v>
      </c>
      <c r="D158" t="s">
        <v>2076</v>
      </c>
      <c r="E158" t="s">
        <v>2077</v>
      </c>
      <c r="F158" t="s">
        <v>1760</v>
      </c>
      <c r="G158" t="s">
        <v>2078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1958</v>
      </c>
      <c r="D159" t="s">
        <v>2079</v>
      </c>
      <c r="E159" t="s">
        <v>2080</v>
      </c>
      <c r="F159" t="s">
        <v>1760</v>
      </c>
      <c r="G159" t="s">
        <v>2081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1958</v>
      </c>
      <c r="D160" t="s">
        <v>2082</v>
      </c>
      <c r="E160" t="s">
        <v>2083</v>
      </c>
      <c r="F160" t="s">
        <v>1760</v>
      </c>
      <c r="G160" t="s">
        <v>2084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1958</v>
      </c>
      <c r="D161" t="s">
        <v>2085</v>
      </c>
      <c r="E161" t="s">
        <v>2086</v>
      </c>
      <c r="F161" t="s">
        <v>1760</v>
      </c>
      <c r="G161" t="s">
        <v>2087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1958</v>
      </c>
      <c r="D162" t="s">
        <v>2088</v>
      </c>
      <c r="E162" t="s">
        <v>2089</v>
      </c>
      <c r="F162" t="s">
        <v>1760</v>
      </c>
      <c r="G162" t="s">
        <v>2090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1958</v>
      </c>
      <c r="D163" t="s">
        <v>2091</v>
      </c>
      <c r="E163" t="s">
        <v>2092</v>
      </c>
      <c r="F163" t="s">
        <v>1760</v>
      </c>
      <c r="G163" t="s">
        <v>2093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1958</v>
      </c>
      <c r="D164" t="s">
        <v>2094</v>
      </c>
      <c r="E164" t="s">
        <v>2095</v>
      </c>
      <c r="F164" t="s">
        <v>1760</v>
      </c>
      <c r="G164" t="s">
        <v>2096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1958</v>
      </c>
      <c r="D165" t="s">
        <v>2097</v>
      </c>
      <c r="E165" t="s">
        <v>2098</v>
      </c>
      <c r="F165" t="s">
        <v>1760</v>
      </c>
      <c r="G165" t="s">
        <v>2099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1958</v>
      </c>
      <c r="D166" t="s">
        <v>2100</v>
      </c>
      <c r="E166" t="s">
        <v>2101</v>
      </c>
      <c r="F166" t="s">
        <v>1760</v>
      </c>
      <c r="G166" t="s">
        <v>2102</v>
      </c>
      <c r="I166" s="106"/>
    </row>
    <row r="167" spans="1:9" s="231" customFormat="1" ht="15" customHeight="1">
      <c r="A167">
        <v>3718</v>
      </c>
      <c r="B167" t="str">
        <f t="shared" si="2"/>
        <v>3718 ŽUPANIJSKO DRŽAVNO ODVJETNIŠTVO U ZAGREBU</v>
      </c>
      <c r="C167" t="s">
        <v>1958</v>
      </c>
      <c r="D167" t="s">
        <v>2103</v>
      </c>
      <c r="E167" t="s">
        <v>2104</v>
      </c>
      <c r="F167" t="s">
        <v>1760</v>
      </c>
      <c r="G167" t="s">
        <v>2105</v>
      </c>
      <c r="I167" s="232"/>
    </row>
    <row r="168" spans="1:9" s="231" customFormat="1" ht="15" customHeight="1">
      <c r="A168">
        <v>3742</v>
      </c>
      <c r="B168" t="str">
        <f t="shared" si="2"/>
        <v>3742 OPĆINSKI SUD U BJELOVARU</v>
      </c>
      <c r="C168" t="s">
        <v>1958</v>
      </c>
      <c r="D168" t="s">
        <v>2106</v>
      </c>
      <c r="E168" t="s">
        <v>2107</v>
      </c>
      <c r="F168" t="s">
        <v>1760</v>
      </c>
      <c r="G168" t="s">
        <v>2108</v>
      </c>
      <c r="I168" s="232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1958</v>
      </c>
      <c r="D169" t="s">
        <v>2109</v>
      </c>
      <c r="E169" t="s">
        <v>2110</v>
      </c>
      <c r="F169" t="s">
        <v>1760</v>
      </c>
      <c r="G169" t="s">
        <v>2111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1958</v>
      </c>
      <c r="D170" t="s">
        <v>2112</v>
      </c>
      <c r="E170" t="s">
        <v>2113</v>
      </c>
      <c r="F170" t="s">
        <v>1760</v>
      </c>
      <c r="G170" t="s">
        <v>2114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1958</v>
      </c>
      <c r="D171" t="s">
        <v>2115</v>
      </c>
      <c r="E171" t="s">
        <v>2116</v>
      </c>
      <c r="F171" t="s">
        <v>1760</v>
      </c>
      <c r="G171" t="s">
        <v>2117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1958</v>
      </c>
      <c r="D172" t="s">
        <v>2118</v>
      </c>
      <c r="E172" t="s">
        <v>2119</v>
      </c>
      <c r="F172" t="s">
        <v>1760</v>
      </c>
      <c r="G172" t="s">
        <v>2120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1958</v>
      </c>
      <c r="D173" t="s">
        <v>2121</v>
      </c>
      <c r="E173" t="s">
        <v>2122</v>
      </c>
      <c r="F173" t="s">
        <v>1760</v>
      </c>
      <c r="G173" t="s">
        <v>2123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1958</v>
      </c>
      <c r="D174" t="s">
        <v>2124</v>
      </c>
      <c r="E174" t="s">
        <v>2125</v>
      </c>
      <c r="F174" t="s">
        <v>1760</v>
      </c>
      <c r="G174" t="s">
        <v>2126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1958</v>
      </c>
      <c r="D175" t="s">
        <v>2127</v>
      </c>
      <c r="E175" t="s">
        <v>2128</v>
      </c>
      <c r="F175" t="s">
        <v>1760</v>
      </c>
      <c r="G175" t="s">
        <v>2129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1958</v>
      </c>
      <c r="D176" t="s">
        <v>2130</v>
      </c>
      <c r="E176" t="s">
        <v>2131</v>
      </c>
      <c r="F176" t="s">
        <v>1760</v>
      </c>
      <c r="G176" t="s">
        <v>2132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1958</v>
      </c>
      <c r="D177" t="s">
        <v>2133</v>
      </c>
      <c r="E177" t="s">
        <v>2134</v>
      </c>
      <c r="F177" t="s">
        <v>1760</v>
      </c>
      <c r="G177" t="s">
        <v>2135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1958</v>
      </c>
      <c r="D178" t="s">
        <v>2136</v>
      </c>
      <c r="E178" t="s">
        <v>2137</v>
      </c>
      <c r="F178" t="s">
        <v>1760</v>
      </c>
      <c r="G178" t="s">
        <v>2138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1958</v>
      </c>
      <c r="D179" t="s">
        <v>2139</v>
      </c>
      <c r="E179" t="s">
        <v>2140</v>
      </c>
      <c r="F179" t="s">
        <v>1760</v>
      </c>
      <c r="G179" t="s">
        <v>2141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1958</v>
      </c>
      <c r="D180" t="s">
        <v>2142</v>
      </c>
      <c r="E180" t="s">
        <v>2143</v>
      </c>
      <c r="F180" t="s">
        <v>1760</v>
      </c>
      <c r="G180" t="s">
        <v>2144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1958</v>
      </c>
      <c r="D181" t="s">
        <v>2145</v>
      </c>
      <c r="E181" t="s">
        <v>2146</v>
      </c>
      <c r="F181" t="s">
        <v>1760</v>
      </c>
      <c r="G181" t="s">
        <v>2147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1958</v>
      </c>
      <c r="D182" t="s">
        <v>2148</v>
      </c>
      <c r="E182" t="s">
        <v>2149</v>
      </c>
      <c r="F182" t="s">
        <v>1760</v>
      </c>
      <c r="G182" t="s">
        <v>2150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1958</v>
      </c>
      <c r="D183" t="s">
        <v>2151</v>
      </c>
      <c r="E183" t="s">
        <v>2152</v>
      </c>
      <c r="F183" t="s">
        <v>1760</v>
      </c>
      <c r="G183" t="s">
        <v>2153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1958</v>
      </c>
      <c r="D184" t="s">
        <v>2154</v>
      </c>
      <c r="E184" t="s">
        <v>2155</v>
      </c>
      <c r="F184" t="s">
        <v>1760</v>
      </c>
      <c r="G184" t="s">
        <v>2156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1958</v>
      </c>
      <c r="D185" t="s">
        <v>2157</v>
      </c>
      <c r="E185" t="s">
        <v>2158</v>
      </c>
      <c r="F185" t="s">
        <v>1760</v>
      </c>
      <c r="G185" t="s">
        <v>2159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1958</v>
      </c>
      <c r="D186" t="s">
        <v>2160</v>
      </c>
      <c r="E186" t="s">
        <v>2161</v>
      </c>
      <c r="F186" t="s">
        <v>1760</v>
      </c>
      <c r="G186" t="s">
        <v>2162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1958</v>
      </c>
      <c r="D187" t="s">
        <v>2163</v>
      </c>
      <c r="E187" t="s">
        <v>2164</v>
      </c>
      <c r="F187" t="s">
        <v>1760</v>
      </c>
      <c r="G187" t="s">
        <v>2165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1958</v>
      </c>
      <c r="D188" t="s">
        <v>2166</v>
      </c>
      <c r="E188" t="s">
        <v>2167</v>
      </c>
      <c r="F188" t="s">
        <v>1760</v>
      </c>
      <c r="G188" t="s">
        <v>2168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1958</v>
      </c>
      <c r="D189" t="s">
        <v>2169</v>
      </c>
      <c r="E189" t="s">
        <v>2170</v>
      </c>
      <c r="F189" t="s">
        <v>1760</v>
      </c>
      <c r="G189" t="s">
        <v>2171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1958</v>
      </c>
      <c r="D190" t="s">
        <v>2172</v>
      </c>
      <c r="E190" t="s">
        <v>2173</v>
      </c>
      <c r="F190" t="s">
        <v>1760</v>
      </c>
      <c r="G190" t="s">
        <v>2174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1958</v>
      </c>
      <c r="D191" t="s">
        <v>2175</v>
      </c>
      <c r="E191" t="s">
        <v>2176</v>
      </c>
      <c r="F191" t="s">
        <v>1760</v>
      </c>
      <c r="G191" t="s">
        <v>2177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1958</v>
      </c>
      <c r="D192" t="s">
        <v>2178</v>
      </c>
      <c r="E192" t="s">
        <v>2179</v>
      </c>
      <c r="F192" t="s">
        <v>1760</v>
      </c>
      <c r="G192" t="s">
        <v>2180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1958</v>
      </c>
      <c r="D193" t="s">
        <v>2181</v>
      </c>
      <c r="E193" t="s">
        <v>2182</v>
      </c>
      <c r="F193" t="s">
        <v>1760</v>
      </c>
      <c r="G193" t="s">
        <v>2183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1958</v>
      </c>
      <c r="D194" t="s">
        <v>2184</v>
      </c>
      <c r="E194" t="s">
        <v>2185</v>
      </c>
      <c r="F194" t="s">
        <v>1760</v>
      </c>
      <c r="G194" t="s">
        <v>2186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1958</v>
      </c>
      <c r="D195" t="s">
        <v>2187</v>
      </c>
      <c r="E195" t="s">
        <v>2188</v>
      </c>
      <c r="F195" t="s">
        <v>1760</v>
      </c>
      <c r="G195" t="s">
        <v>2189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1958</v>
      </c>
      <c r="D196" t="s">
        <v>2190</v>
      </c>
      <c r="E196" t="s">
        <v>2191</v>
      </c>
      <c r="F196" t="s">
        <v>1760</v>
      </c>
      <c r="G196" t="s">
        <v>2192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1958</v>
      </c>
      <c r="D197" t="s">
        <v>2193</v>
      </c>
      <c r="E197" t="s">
        <v>2194</v>
      </c>
      <c r="F197" t="s">
        <v>1760</v>
      </c>
      <c r="G197" t="s">
        <v>2195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1958</v>
      </c>
      <c r="D198" t="s">
        <v>2196</v>
      </c>
      <c r="E198" t="s">
        <v>2197</v>
      </c>
      <c r="F198" t="s">
        <v>1760</v>
      </c>
      <c r="G198" t="s">
        <v>2198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1958</v>
      </c>
      <c r="D199" t="s">
        <v>2199</v>
      </c>
      <c r="E199" t="s">
        <v>2200</v>
      </c>
      <c r="F199" t="s">
        <v>1760</v>
      </c>
      <c r="G199" t="s">
        <v>2201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1958</v>
      </c>
      <c r="D200" t="s">
        <v>2202</v>
      </c>
      <c r="E200" t="s">
        <v>2203</v>
      </c>
      <c r="F200" t="s">
        <v>1760</v>
      </c>
      <c r="G200" t="s">
        <v>2204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1958</v>
      </c>
      <c r="D201" t="s">
        <v>2205</v>
      </c>
      <c r="E201" t="s">
        <v>2206</v>
      </c>
      <c r="F201" t="s">
        <v>1760</v>
      </c>
      <c r="G201" t="s">
        <v>2207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1958</v>
      </c>
      <c r="D202" t="s">
        <v>2208</v>
      </c>
      <c r="E202" t="s">
        <v>2209</v>
      </c>
      <c r="F202" t="s">
        <v>1760</v>
      </c>
      <c r="G202" t="s">
        <v>2210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1958</v>
      </c>
      <c r="D203" t="s">
        <v>2211</v>
      </c>
      <c r="E203" t="s">
        <v>2212</v>
      </c>
      <c r="F203" t="s">
        <v>1760</v>
      </c>
      <c r="G203" t="s">
        <v>2213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1958</v>
      </c>
      <c r="D204" t="s">
        <v>2214</v>
      </c>
      <c r="E204" t="s">
        <v>2215</v>
      </c>
      <c r="F204" t="s">
        <v>1760</v>
      </c>
      <c r="G204" t="s">
        <v>2216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1958</v>
      </c>
      <c r="D205" t="s">
        <v>2217</v>
      </c>
      <c r="E205" t="s">
        <v>2218</v>
      </c>
      <c r="F205" t="s">
        <v>1760</v>
      </c>
      <c r="G205" t="s">
        <v>2219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1757</v>
      </c>
      <c r="D206" t="s">
        <v>2220</v>
      </c>
      <c r="E206" t="s">
        <v>2221</v>
      </c>
      <c r="F206" t="s">
        <v>1760</v>
      </c>
      <c r="G206" t="s">
        <v>2222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1757</v>
      </c>
      <c r="D207" t="s">
        <v>2223</v>
      </c>
      <c r="E207" t="s">
        <v>2224</v>
      </c>
      <c r="F207" t="s">
        <v>1760</v>
      </c>
      <c r="G207" t="s">
        <v>2225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2226</v>
      </c>
      <c r="D208" t="s">
        <v>2227</v>
      </c>
      <c r="E208" t="s">
        <v>2228</v>
      </c>
      <c r="F208" t="s">
        <v>1760</v>
      </c>
      <c r="G208" t="s">
        <v>2229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2230</v>
      </c>
      <c r="D209" t="s">
        <v>2231</v>
      </c>
      <c r="E209" t="s">
        <v>2232</v>
      </c>
      <c r="F209" t="s">
        <v>1760</v>
      </c>
      <c r="G209" t="s">
        <v>2233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1757</v>
      </c>
      <c r="D210" t="s">
        <v>2234</v>
      </c>
      <c r="E210" t="s">
        <v>2235</v>
      </c>
      <c r="F210" t="s">
        <v>1760</v>
      </c>
      <c r="G210" t="s">
        <v>2236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2237</v>
      </c>
      <c r="D211" t="s">
        <v>2238</v>
      </c>
      <c r="E211" t="s">
        <v>2239</v>
      </c>
      <c r="F211" t="s">
        <v>1760</v>
      </c>
      <c r="G211" t="s">
        <v>2240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1757</v>
      </c>
      <c r="D212" t="s">
        <v>2241</v>
      </c>
      <c r="E212" t="s">
        <v>2242</v>
      </c>
      <c r="F212" t="s">
        <v>1760</v>
      </c>
      <c r="G212" t="s">
        <v>2243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1787</v>
      </c>
      <c r="D213" t="s">
        <v>2244</v>
      </c>
      <c r="E213" t="s">
        <v>2245</v>
      </c>
      <c r="F213" t="s">
        <v>1760</v>
      </c>
      <c r="G213" t="s">
        <v>2246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1873</v>
      </c>
      <c r="D214" t="s">
        <v>2247</v>
      </c>
      <c r="E214" t="s">
        <v>295</v>
      </c>
      <c r="F214" t="s">
        <v>1760</v>
      </c>
      <c r="G214" t="s">
        <v>293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1873</v>
      </c>
      <c r="D215" t="s">
        <v>2248</v>
      </c>
      <c r="E215" t="s">
        <v>299</v>
      </c>
      <c r="F215" t="s">
        <v>1760</v>
      </c>
      <c r="G215" t="s">
        <v>296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2249</v>
      </c>
      <c r="D216" t="s">
        <v>2250</v>
      </c>
      <c r="E216" t="s">
        <v>2251</v>
      </c>
      <c r="F216" t="s">
        <v>1760</v>
      </c>
      <c r="G216" t="s">
        <v>2252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2249</v>
      </c>
      <c r="D217" t="s">
        <v>2253</v>
      </c>
      <c r="E217" t="s">
        <v>2254</v>
      </c>
      <c r="F217" t="s">
        <v>1760</v>
      </c>
      <c r="G217" t="s">
        <v>2255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2249</v>
      </c>
      <c r="D218" t="s">
        <v>2256</v>
      </c>
      <c r="E218" t="s">
        <v>2257</v>
      </c>
      <c r="F218" t="s">
        <v>1760</v>
      </c>
      <c r="G218" t="s">
        <v>2258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2249</v>
      </c>
      <c r="D219" t="s">
        <v>2259</v>
      </c>
      <c r="E219" t="s">
        <v>2260</v>
      </c>
      <c r="F219" t="s">
        <v>1760</v>
      </c>
      <c r="G219" t="s">
        <v>2261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2249</v>
      </c>
      <c r="D220" t="s">
        <v>2262</v>
      </c>
      <c r="E220" t="s">
        <v>2263</v>
      </c>
      <c r="F220" t="s">
        <v>1760</v>
      </c>
      <c r="G220" t="s">
        <v>2264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2249</v>
      </c>
      <c r="D221" t="s">
        <v>2265</v>
      </c>
      <c r="E221" t="s">
        <v>2266</v>
      </c>
      <c r="F221" t="s">
        <v>1760</v>
      </c>
      <c r="G221" t="s">
        <v>2267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2249</v>
      </c>
      <c r="D222" t="s">
        <v>2268</v>
      </c>
      <c r="E222" t="s">
        <v>2269</v>
      </c>
      <c r="F222" t="s">
        <v>1760</v>
      </c>
      <c r="G222" t="s">
        <v>2270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2249</v>
      </c>
      <c r="D223" t="s">
        <v>2271</v>
      </c>
      <c r="E223" t="s">
        <v>2272</v>
      </c>
      <c r="F223" t="s">
        <v>1760</v>
      </c>
      <c r="G223" t="s">
        <v>2273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2249</v>
      </c>
      <c r="D224" t="s">
        <v>2274</v>
      </c>
      <c r="E224" t="s">
        <v>2275</v>
      </c>
      <c r="F224" t="s">
        <v>1760</v>
      </c>
      <c r="G224" t="s">
        <v>2276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2249</v>
      </c>
      <c r="D225" t="s">
        <v>2277</v>
      </c>
      <c r="E225" t="s">
        <v>2278</v>
      </c>
      <c r="F225" t="s">
        <v>1760</v>
      </c>
      <c r="G225" t="s">
        <v>2279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2249</v>
      </c>
      <c r="D226" t="s">
        <v>2280</v>
      </c>
      <c r="E226" t="s">
        <v>2281</v>
      </c>
      <c r="F226" t="s">
        <v>1760</v>
      </c>
      <c r="G226" t="s">
        <v>2282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2249</v>
      </c>
      <c r="D227" t="s">
        <v>2283</v>
      </c>
      <c r="E227" t="s">
        <v>2284</v>
      </c>
      <c r="F227" t="s">
        <v>1760</v>
      </c>
      <c r="G227" t="s">
        <v>2285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2249</v>
      </c>
      <c r="D228" t="s">
        <v>2286</v>
      </c>
      <c r="E228" t="s">
        <v>2287</v>
      </c>
      <c r="F228" t="s">
        <v>1760</v>
      </c>
      <c r="G228" t="s">
        <v>2288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2249</v>
      </c>
      <c r="D229" t="s">
        <v>2289</v>
      </c>
      <c r="E229" t="s">
        <v>2290</v>
      </c>
      <c r="F229" t="s">
        <v>1760</v>
      </c>
      <c r="G229" t="s">
        <v>2291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2249</v>
      </c>
      <c r="D230" t="s">
        <v>2292</v>
      </c>
      <c r="E230" t="s">
        <v>2293</v>
      </c>
      <c r="F230" t="s">
        <v>1760</v>
      </c>
      <c r="G230" t="s">
        <v>2294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2249</v>
      </c>
      <c r="D231" t="s">
        <v>2295</v>
      </c>
      <c r="E231" t="s">
        <v>2296</v>
      </c>
      <c r="F231" t="s">
        <v>1760</v>
      </c>
      <c r="G231" t="s">
        <v>2297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2249</v>
      </c>
      <c r="D232" t="s">
        <v>2298</v>
      </c>
      <c r="E232" t="s">
        <v>2299</v>
      </c>
      <c r="F232" t="s">
        <v>1760</v>
      </c>
      <c r="G232" t="s">
        <v>2300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2249</v>
      </c>
      <c r="D233" t="s">
        <v>2301</v>
      </c>
      <c r="E233" t="s">
        <v>2302</v>
      </c>
      <c r="F233" t="s">
        <v>1760</v>
      </c>
      <c r="G233" t="s">
        <v>2303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2249</v>
      </c>
      <c r="D234" t="s">
        <v>2304</v>
      </c>
      <c r="E234" t="s">
        <v>2305</v>
      </c>
      <c r="F234" t="s">
        <v>1760</v>
      </c>
      <c r="G234" t="s">
        <v>2306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2249</v>
      </c>
      <c r="D235" t="s">
        <v>2307</v>
      </c>
      <c r="E235" t="s">
        <v>2308</v>
      </c>
      <c r="F235" t="s">
        <v>1760</v>
      </c>
      <c r="G235" t="s">
        <v>2309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2249</v>
      </c>
      <c r="D236" t="s">
        <v>2310</v>
      </c>
      <c r="E236" t="s">
        <v>2311</v>
      </c>
      <c r="F236" t="s">
        <v>1760</v>
      </c>
      <c r="G236" t="s">
        <v>2312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2249</v>
      </c>
      <c r="D237" t="s">
        <v>2313</v>
      </c>
      <c r="E237" t="s">
        <v>2314</v>
      </c>
      <c r="F237" t="s">
        <v>1760</v>
      </c>
      <c r="G237" t="s">
        <v>2315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2249</v>
      </c>
      <c r="D238" t="s">
        <v>2316</v>
      </c>
      <c r="E238" t="s">
        <v>2317</v>
      </c>
      <c r="F238" t="s">
        <v>1760</v>
      </c>
      <c r="G238" t="s">
        <v>2318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2249</v>
      </c>
      <c r="D239" t="s">
        <v>2319</v>
      </c>
      <c r="E239" t="s">
        <v>2320</v>
      </c>
      <c r="F239" t="s">
        <v>1760</v>
      </c>
      <c r="G239" t="s">
        <v>2321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2249</v>
      </c>
      <c r="D240" t="s">
        <v>2322</v>
      </c>
      <c r="E240" t="s">
        <v>2323</v>
      </c>
      <c r="F240" t="s">
        <v>1760</v>
      </c>
      <c r="G240" t="s">
        <v>2324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2249</v>
      </c>
      <c r="D241" t="s">
        <v>2325</v>
      </c>
      <c r="E241" t="s">
        <v>2326</v>
      </c>
      <c r="F241" t="s">
        <v>1760</v>
      </c>
      <c r="G241" t="s">
        <v>2327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2249</v>
      </c>
      <c r="D242" t="s">
        <v>2328</v>
      </c>
      <c r="E242" t="s">
        <v>2329</v>
      </c>
      <c r="F242" t="s">
        <v>1760</v>
      </c>
      <c r="G242" t="s">
        <v>2330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2249</v>
      </c>
      <c r="D243" t="s">
        <v>2331</v>
      </c>
      <c r="E243" t="s">
        <v>2332</v>
      </c>
      <c r="F243" t="s">
        <v>1760</v>
      </c>
      <c r="G243" t="s">
        <v>2333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2249</v>
      </c>
      <c r="D244" t="s">
        <v>2334</v>
      </c>
      <c r="E244" t="s">
        <v>2335</v>
      </c>
      <c r="F244" t="s">
        <v>1760</v>
      </c>
      <c r="G244" t="s">
        <v>2336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2249</v>
      </c>
      <c r="D245" t="s">
        <v>2337</v>
      </c>
      <c r="E245" t="s">
        <v>2338</v>
      </c>
      <c r="F245" t="s">
        <v>1760</v>
      </c>
      <c r="G245" t="s">
        <v>2339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2249</v>
      </c>
      <c r="D246" t="s">
        <v>2340</v>
      </c>
      <c r="E246" t="s">
        <v>2341</v>
      </c>
      <c r="F246" t="s">
        <v>1760</v>
      </c>
      <c r="G246" t="s">
        <v>2342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2249</v>
      </c>
      <c r="D247" t="s">
        <v>2343</v>
      </c>
      <c r="E247" t="s">
        <v>2344</v>
      </c>
      <c r="F247" t="s">
        <v>1760</v>
      </c>
      <c r="G247" t="s">
        <v>2345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2249</v>
      </c>
      <c r="D248" t="s">
        <v>2346</v>
      </c>
      <c r="E248" t="s">
        <v>2347</v>
      </c>
      <c r="F248" t="s">
        <v>1760</v>
      </c>
      <c r="G248" t="s">
        <v>2348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2249</v>
      </c>
      <c r="D249" t="s">
        <v>2349</v>
      </c>
      <c r="E249" t="s">
        <v>2350</v>
      </c>
      <c r="F249" t="s">
        <v>1760</v>
      </c>
      <c r="G249" t="s">
        <v>2351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2249</v>
      </c>
      <c r="D250" t="s">
        <v>2352</v>
      </c>
      <c r="E250" t="s">
        <v>2353</v>
      </c>
      <c r="F250" t="s">
        <v>1760</v>
      </c>
      <c r="G250" t="s">
        <v>2354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2249</v>
      </c>
      <c r="D251" t="s">
        <v>2355</v>
      </c>
      <c r="E251" t="s">
        <v>2356</v>
      </c>
      <c r="F251" t="s">
        <v>1760</v>
      </c>
      <c r="G251" t="s">
        <v>2357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2249</v>
      </c>
      <c r="D252" t="s">
        <v>2358</v>
      </c>
      <c r="E252" t="s">
        <v>2359</v>
      </c>
      <c r="F252" t="s">
        <v>1760</v>
      </c>
      <c r="G252" t="s">
        <v>2360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2249</v>
      </c>
      <c r="D253" t="s">
        <v>2361</v>
      </c>
      <c r="E253" t="s">
        <v>2362</v>
      </c>
      <c r="F253" t="s">
        <v>1760</v>
      </c>
      <c r="G253" t="s">
        <v>2363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2249</v>
      </c>
      <c r="D254" t="s">
        <v>2364</v>
      </c>
      <c r="E254" t="s">
        <v>2365</v>
      </c>
      <c r="F254" t="s">
        <v>1760</v>
      </c>
      <c r="G254" t="s">
        <v>2366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2249</v>
      </c>
      <c r="D255" t="s">
        <v>2367</v>
      </c>
      <c r="E255" t="s">
        <v>2368</v>
      </c>
      <c r="F255" t="s">
        <v>1760</v>
      </c>
      <c r="G255" t="s">
        <v>2369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2249</v>
      </c>
      <c r="D256" t="s">
        <v>2370</v>
      </c>
      <c r="E256" t="s">
        <v>2371</v>
      </c>
      <c r="F256" t="s">
        <v>1760</v>
      </c>
      <c r="G256" t="s">
        <v>2372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2249</v>
      </c>
      <c r="D257" t="s">
        <v>2373</v>
      </c>
      <c r="E257" t="s">
        <v>2374</v>
      </c>
      <c r="F257" t="s">
        <v>1760</v>
      </c>
      <c r="G257" t="s">
        <v>2375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2249</v>
      </c>
      <c r="D258" t="s">
        <v>2376</v>
      </c>
      <c r="E258" t="s">
        <v>2377</v>
      </c>
      <c r="F258" t="s">
        <v>1760</v>
      </c>
      <c r="G258" t="s">
        <v>2378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2249</v>
      </c>
      <c r="D259" t="s">
        <v>2379</v>
      </c>
      <c r="E259" t="s">
        <v>2380</v>
      </c>
      <c r="F259" t="s">
        <v>1760</v>
      </c>
      <c r="G259" t="s">
        <v>2381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2249</v>
      </c>
      <c r="D260" t="s">
        <v>2382</v>
      </c>
      <c r="E260" t="s">
        <v>2383</v>
      </c>
      <c r="F260" t="s">
        <v>1760</v>
      </c>
      <c r="G260" t="s">
        <v>2384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2249</v>
      </c>
      <c r="D261" t="s">
        <v>2385</v>
      </c>
      <c r="E261" t="s">
        <v>2386</v>
      </c>
      <c r="F261" t="s">
        <v>1760</v>
      </c>
      <c r="G261" t="s">
        <v>2387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2249</v>
      </c>
      <c r="D262" t="s">
        <v>2388</v>
      </c>
      <c r="E262" t="s">
        <v>2389</v>
      </c>
      <c r="F262" t="s">
        <v>1760</v>
      </c>
      <c r="G262" t="s">
        <v>2390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2249</v>
      </c>
      <c r="D263" t="s">
        <v>2391</v>
      </c>
      <c r="E263" t="s">
        <v>2392</v>
      </c>
      <c r="F263" t="s">
        <v>1760</v>
      </c>
      <c r="G263" t="s">
        <v>2393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2249</v>
      </c>
      <c r="D264" t="s">
        <v>2394</v>
      </c>
      <c r="E264" t="s">
        <v>2395</v>
      </c>
      <c r="F264" t="s">
        <v>1760</v>
      </c>
      <c r="G264" t="s">
        <v>2396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2249</v>
      </c>
      <c r="D265" t="s">
        <v>2397</v>
      </c>
      <c r="E265" t="s">
        <v>2398</v>
      </c>
      <c r="F265" t="s">
        <v>1760</v>
      </c>
      <c r="G265" t="s">
        <v>2399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2249</v>
      </c>
      <c r="D266" t="s">
        <v>2400</v>
      </c>
      <c r="E266" t="s">
        <v>2401</v>
      </c>
      <c r="F266" t="s">
        <v>1760</v>
      </c>
      <c r="G266" t="s">
        <v>2402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2249</v>
      </c>
      <c r="D267" t="s">
        <v>2403</v>
      </c>
      <c r="E267" t="s">
        <v>2404</v>
      </c>
      <c r="F267" t="s">
        <v>1760</v>
      </c>
      <c r="G267" t="s">
        <v>2405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2249</v>
      </c>
      <c r="D268" t="s">
        <v>2406</v>
      </c>
      <c r="E268" t="s">
        <v>2407</v>
      </c>
      <c r="F268" t="s">
        <v>1760</v>
      </c>
      <c r="G268" t="s">
        <v>2408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2249</v>
      </c>
      <c r="D269" t="s">
        <v>2409</v>
      </c>
      <c r="E269" t="s">
        <v>2410</v>
      </c>
      <c r="F269" t="s">
        <v>1760</v>
      </c>
      <c r="G269" t="s">
        <v>2411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2249</v>
      </c>
      <c r="D270" t="s">
        <v>2412</v>
      </c>
      <c r="E270" t="s">
        <v>2413</v>
      </c>
      <c r="F270" t="s">
        <v>1760</v>
      </c>
      <c r="G270" t="s">
        <v>2414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1757</v>
      </c>
      <c r="D271" t="s">
        <v>2415</v>
      </c>
      <c r="E271" t="s">
        <v>2416</v>
      </c>
      <c r="F271" t="s">
        <v>1760</v>
      </c>
      <c r="G271" t="s">
        <v>2417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2418</v>
      </c>
      <c r="D272" t="s">
        <v>2415</v>
      </c>
      <c r="E272" t="s">
        <v>2416</v>
      </c>
      <c r="F272" t="s">
        <v>1760</v>
      </c>
      <c r="G272" t="s">
        <v>2419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2418</v>
      </c>
      <c r="D273" t="s">
        <v>2415</v>
      </c>
      <c r="E273" t="s">
        <v>2416</v>
      </c>
      <c r="F273" t="s">
        <v>1760</v>
      </c>
      <c r="G273" t="s">
        <v>2420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1958</v>
      </c>
      <c r="D274" t="s">
        <v>2421</v>
      </c>
      <c r="E274" t="s">
        <v>2422</v>
      </c>
      <c r="F274" t="s">
        <v>1760</v>
      </c>
      <c r="G274" t="s">
        <v>2423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1958</v>
      </c>
      <c r="D275" t="s">
        <v>2424</v>
      </c>
      <c r="E275" t="s">
        <v>2425</v>
      </c>
      <c r="F275" t="s">
        <v>1760</v>
      </c>
      <c r="G275" t="s">
        <v>2426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1958</v>
      </c>
      <c r="D276" t="s">
        <v>2427</v>
      </c>
      <c r="E276" t="s">
        <v>2428</v>
      </c>
      <c r="F276" t="s">
        <v>1760</v>
      </c>
      <c r="G276" t="s">
        <v>2429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1958</v>
      </c>
      <c r="D277" t="s">
        <v>2430</v>
      </c>
      <c r="E277" t="s">
        <v>2431</v>
      </c>
      <c r="F277" t="s">
        <v>1760</v>
      </c>
      <c r="G277" t="s">
        <v>2432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1958</v>
      </c>
      <c r="D278" t="s">
        <v>2433</v>
      </c>
      <c r="E278" t="s">
        <v>2434</v>
      </c>
      <c r="F278" t="s">
        <v>1760</v>
      </c>
      <c r="G278" t="s">
        <v>2435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1958</v>
      </c>
      <c r="D279" t="s">
        <v>2436</v>
      </c>
      <c r="E279" t="s">
        <v>2437</v>
      </c>
      <c r="F279" t="s">
        <v>1760</v>
      </c>
      <c r="G279" t="s">
        <v>2438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1958</v>
      </c>
      <c r="D280" t="s">
        <v>2439</v>
      </c>
      <c r="E280" t="s">
        <v>2440</v>
      </c>
      <c r="F280" t="s">
        <v>1760</v>
      </c>
      <c r="G280" t="s">
        <v>2441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1958</v>
      </c>
      <c r="D281" t="s">
        <v>2442</v>
      </c>
      <c r="E281" t="s">
        <v>2443</v>
      </c>
      <c r="F281" t="s">
        <v>1760</v>
      </c>
      <c r="G281" t="s">
        <v>2444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1958</v>
      </c>
      <c r="D282" t="s">
        <v>2445</v>
      </c>
      <c r="E282" t="s">
        <v>2446</v>
      </c>
      <c r="F282" t="s">
        <v>1760</v>
      </c>
      <c r="G282" t="s">
        <v>2447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1958</v>
      </c>
      <c r="D283" t="s">
        <v>2448</v>
      </c>
      <c r="E283" t="s">
        <v>2449</v>
      </c>
      <c r="F283" t="s">
        <v>1760</v>
      </c>
      <c r="G283" t="s">
        <v>2450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1958</v>
      </c>
      <c r="D284" t="s">
        <v>2451</v>
      </c>
      <c r="E284" t="s">
        <v>2452</v>
      </c>
      <c r="F284" t="s">
        <v>1760</v>
      </c>
      <c r="G284" t="s">
        <v>2453</v>
      </c>
    </row>
    <row r="285" spans="1:9">
      <c r="A285">
        <v>20833</v>
      </c>
      <c r="B285" t="str">
        <f t="shared" si="4"/>
        <v>20833 AGENCIJA ZA ZAŠTITU TRŽIŠNOG NATJECANJA</v>
      </c>
      <c r="C285" t="s">
        <v>1757</v>
      </c>
      <c r="D285" t="s">
        <v>2454</v>
      </c>
      <c r="E285" t="s">
        <v>2455</v>
      </c>
      <c r="F285" t="s">
        <v>1760</v>
      </c>
      <c r="G285" t="s">
        <v>2456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1958</v>
      </c>
      <c r="D286" t="s">
        <v>2457</v>
      </c>
      <c r="E286" t="s">
        <v>2458</v>
      </c>
      <c r="F286" t="s">
        <v>1760</v>
      </c>
      <c r="G286" t="s">
        <v>2459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1958</v>
      </c>
      <c r="D287" t="s">
        <v>2460</v>
      </c>
      <c r="E287" t="s">
        <v>2461</v>
      </c>
      <c r="F287" t="s">
        <v>1760</v>
      </c>
      <c r="G287" t="s">
        <v>2462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1873</v>
      </c>
      <c r="D288" t="s">
        <v>2463</v>
      </c>
      <c r="E288" t="s">
        <v>305</v>
      </c>
      <c r="F288" t="s">
        <v>1760</v>
      </c>
      <c r="G288" t="s">
        <v>301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1873</v>
      </c>
      <c r="D289" t="s">
        <v>2464</v>
      </c>
      <c r="E289" t="s">
        <v>308</v>
      </c>
      <c r="F289" t="s">
        <v>1760</v>
      </c>
      <c r="G289" t="s">
        <v>306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1873</v>
      </c>
      <c r="D290" t="s">
        <v>2465</v>
      </c>
      <c r="E290" t="s">
        <v>311</v>
      </c>
      <c r="F290" t="s">
        <v>1760</v>
      </c>
      <c r="G290" t="s">
        <v>309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2466</v>
      </c>
      <c r="D291" t="s">
        <v>2467</v>
      </c>
      <c r="E291" t="s">
        <v>2468</v>
      </c>
      <c r="F291" t="s">
        <v>1760</v>
      </c>
      <c r="G291" t="s">
        <v>2469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2249</v>
      </c>
      <c r="D292" t="s">
        <v>2470</v>
      </c>
      <c r="E292" t="s">
        <v>2471</v>
      </c>
      <c r="F292" t="s">
        <v>1760</v>
      </c>
      <c r="G292" t="s">
        <v>2472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2249</v>
      </c>
      <c r="D293" t="s">
        <v>2473</v>
      </c>
      <c r="E293" t="s">
        <v>2474</v>
      </c>
      <c r="F293" t="s">
        <v>1760</v>
      </c>
      <c r="G293" t="s">
        <v>2475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2249</v>
      </c>
      <c r="D294" t="s">
        <v>2476</v>
      </c>
      <c r="E294" t="s">
        <v>2477</v>
      </c>
      <c r="F294" t="s">
        <v>1760</v>
      </c>
      <c r="G294" t="s">
        <v>2478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2249</v>
      </c>
      <c r="D295" t="s">
        <v>2479</v>
      </c>
      <c r="E295" t="s">
        <v>2480</v>
      </c>
      <c r="F295" t="s">
        <v>1760</v>
      </c>
      <c r="G295" t="s">
        <v>2481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1757</v>
      </c>
      <c r="D296" t="s">
        <v>2482</v>
      </c>
      <c r="E296" t="s">
        <v>2483</v>
      </c>
      <c r="F296" t="s">
        <v>1760</v>
      </c>
      <c r="G296" t="s">
        <v>2484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1873</v>
      </c>
      <c r="D297" t="s">
        <v>2485</v>
      </c>
      <c r="E297" t="s">
        <v>315</v>
      </c>
      <c r="F297" t="s">
        <v>1760</v>
      </c>
      <c r="G297" t="s">
        <v>312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1873</v>
      </c>
      <c r="D298" t="s">
        <v>2486</v>
      </c>
      <c r="E298" t="s">
        <v>320</v>
      </c>
      <c r="F298" t="s">
        <v>1760</v>
      </c>
      <c r="G298" t="s">
        <v>318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1873</v>
      </c>
      <c r="D299" t="s">
        <v>2487</v>
      </c>
      <c r="E299" t="s">
        <v>323</v>
      </c>
      <c r="F299" t="s">
        <v>1760</v>
      </c>
      <c r="G299" t="s">
        <v>321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1958</v>
      </c>
      <c r="D300" t="s">
        <v>2488</v>
      </c>
      <c r="E300" t="s">
        <v>2489</v>
      </c>
      <c r="F300" t="s">
        <v>1760</v>
      </c>
      <c r="G300" t="s">
        <v>2490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2237</v>
      </c>
      <c r="D301" t="s">
        <v>2491</v>
      </c>
      <c r="E301" t="s">
        <v>2492</v>
      </c>
      <c r="F301" t="s">
        <v>1760</v>
      </c>
      <c r="G301" t="s">
        <v>2493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2466</v>
      </c>
      <c r="D302" t="s">
        <v>2494</v>
      </c>
      <c r="E302" t="s">
        <v>2495</v>
      </c>
      <c r="F302" t="s">
        <v>1760</v>
      </c>
      <c r="G302" t="s">
        <v>2496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2466</v>
      </c>
      <c r="D303" t="s">
        <v>2497</v>
      </c>
      <c r="E303" t="s">
        <v>2498</v>
      </c>
      <c r="F303" t="s">
        <v>1760</v>
      </c>
      <c r="G303" t="s">
        <v>2499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2466</v>
      </c>
      <c r="D304" t="s">
        <v>2500</v>
      </c>
      <c r="E304" t="s">
        <v>2501</v>
      </c>
      <c r="F304" t="s">
        <v>1760</v>
      </c>
      <c r="G304" t="s">
        <v>2502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2466</v>
      </c>
      <c r="D305" t="s">
        <v>2503</v>
      </c>
      <c r="E305" t="s">
        <v>2504</v>
      </c>
      <c r="F305" t="s">
        <v>1760</v>
      </c>
      <c r="G305" t="s">
        <v>2505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2466</v>
      </c>
      <c r="D306" t="s">
        <v>2506</v>
      </c>
      <c r="E306" t="s">
        <v>2507</v>
      </c>
      <c r="F306" t="s">
        <v>1760</v>
      </c>
      <c r="G306" t="s">
        <v>2508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2466</v>
      </c>
      <c r="D307" t="s">
        <v>2509</v>
      </c>
      <c r="E307" t="s">
        <v>2510</v>
      </c>
      <c r="F307" t="s">
        <v>1760</v>
      </c>
      <c r="G307" t="s">
        <v>2511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2466</v>
      </c>
      <c r="D308" t="s">
        <v>2512</v>
      </c>
      <c r="E308" t="s">
        <v>2513</v>
      </c>
      <c r="F308" t="s">
        <v>1760</v>
      </c>
      <c r="G308" t="s">
        <v>2514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2466</v>
      </c>
      <c r="D309" t="s">
        <v>2515</v>
      </c>
      <c r="E309" t="s">
        <v>2516</v>
      </c>
      <c r="F309" t="s">
        <v>1760</v>
      </c>
      <c r="G309" t="s">
        <v>2517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2466</v>
      </c>
      <c r="D310" t="s">
        <v>2518</v>
      </c>
      <c r="E310" t="s">
        <v>2519</v>
      </c>
      <c r="F310" t="s">
        <v>1760</v>
      </c>
      <c r="G310" t="s">
        <v>2520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2466</v>
      </c>
      <c r="D311" t="s">
        <v>2521</v>
      </c>
      <c r="E311" t="s">
        <v>2522</v>
      </c>
      <c r="F311" t="s">
        <v>1760</v>
      </c>
      <c r="G311" t="s">
        <v>2523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1787</v>
      </c>
      <c r="D312" t="s">
        <v>2524</v>
      </c>
      <c r="E312" t="s">
        <v>2525</v>
      </c>
      <c r="F312" t="s">
        <v>1760</v>
      </c>
      <c r="G312" t="s">
        <v>2526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1768</v>
      </c>
      <c r="D313" t="s">
        <v>2527</v>
      </c>
      <c r="E313" t="s">
        <v>2528</v>
      </c>
      <c r="F313" t="s">
        <v>1760</v>
      </c>
      <c r="G313" t="s">
        <v>2529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2249</v>
      </c>
      <c r="D314" t="s">
        <v>2530</v>
      </c>
      <c r="E314" t="s">
        <v>2531</v>
      </c>
      <c r="F314" t="s">
        <v>1760</v>
      </c>
      <c r="G314" t="s">
        <v>2532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2249</v>
      </c>
      <c r="D315" t="s">
        <v>2533</v>
      </c>
      <c r="E315" t="s">
        <v>2534</v>
      </c>
      <c r="F315" t="s">
        <v>1760</v>
      </c>
      <c r="G315" t="s">
        <v>2535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1787</v>
      </c>
      <c r="D316" t="s">
        <v>2536</v>
      </c>
      <c r="E316" t="s">
        <v>2537</v>
      </c>
      <c r="F316" t="s">
        <v>1760</v>
      </c>
      <c r="G316" t="s">
        <v>2538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1787</v>
      </c>
      <c r="D317" t="s">
        <v>2539</v>
      </c>
      <c r="E317" t="s">
        <v>2540</v>
      </c>
      <c r="F317" t="s">
        <v>1760</v>
      </c>
      <c r="G317" t="s">
        <v>2541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1873</v>
      </c>
      <c r="D318" t="s">
        <v>2542</v>
      </c>
      <c r="E318" t="s">
        <v>327</v>
      </c>
      <c r="F318" t="s">
        <v>1760</v>
      </c>
      <c r="G318" t="s">
        <v>324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1873</v>
      </c>
      <c r="D319" t="s">
        <v>2543</v>
      </c>
      <c r="E319" t="s">
        <v>330</v>
      </c>
      <c r="F319" t="s">
        <v>1760</v>
      </c>
      <c r="G319" t="s">
        <v>328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1873</v>
      </c>
      <c r="D320" t="s">
        <v>2544</v>
      </c>
      <c r="E320" t="s">
        <v>332</v>
      </c>
      <c r="F320" t="s">
        <v>1760</v>
      </c>
      <c r="G320" t="s">
        <v>331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1873</v>
      </c>
      <c r="D321" t="s">
        <v>2545</v>
      </c>
      <c r="E321" t="s">
        <v>335</v>
      </c>
      <c r="F321" t="s">
        <v>1760</v>
      </c>
      <c r="G321" t="s">
        <v>333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1873</v>
      </c>
      <c r="D322" t="s">
        <v>2546</v>
      </c>
      <c r="E322" t="s">
        <v>338</v>
      </c>
      <c r="F322" t="s">
        <v>1760</v>
      </c>
      <c r="G322" t="s">
        <v>336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1873</v>
      </c>
      <c r="D323" t="s">
        <v>2547</v>
      </c>
      <c r="E323" t="s">
        <v>341</v>
      </c>
      <c r="F323" t="s">
        <v>1760</v>
      </c>
      <c r="G323" t="s">
        <v>339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1873</v>
      </c>
      <c r="D324" t="s">
        <v>2548</v>
      </c>
      <c r="E324" t="s">
        <v>344</v>
      </c>
      <c r="F324" t="s">
        <v>1760</v>
      </c>
      <c r="G324" t="s">
        <v>342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1873</v>
      </c>
      <c r="D325" t="s">
        <v>2549</v>
      </c>
      <c r="E325" t="s">
        <v>347</v>
      </c>
      <c r="F325" t="s">
        <v>1760</v>
      </c>
      <c r="G325" t="s">
        <v>345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1873</v>
      </c>
      <c r="D326" t="s">
        <v>2550</v>
      </c>
      <c r="E326" t="s">
        <v>350</v>
      </c>
      <c r="F326" t="s">
        <v>1760</v>
      </c>
      <c r="G326" t="s">
        <v>348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1873</v>
      </c>
      <c r="D327" t="s">
        <v>2551</v>
      </c>
      <c r="E327" t="s">
        <v>353</v>
      </c>
      <c r="F327" t="s">
        <v>1760</v>
      </c>
      <c r="G327" t="s">
        <v>351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1873</v>
      </c>
      <c r="D328" t="s">
        <v>2552</v>
      </c>
      <c r="E328" t="s">
        <v>356</v>
      </c>
      <c r="F328" t="s">
        <v>1760</v>
      </c>
      <c r="G328" t="s">
        <v>354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1873</v>
      </c>
      <c r="D329" t="s">
        <v>2553</v>
      </c>
      <c r="E329" t="s">
        <v>360</v>
      </c>
      <c r="F329" t="s">
        <v>1760</v>
      </c>
      <c r="G329" t="s">
        <v>357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1873</v>
      </c>
      <c r="D330" t="s">
        <v>2554</v>
      </c>
      <c r="E330" t="s">
        <v>363</v>
      </c>
      <c r="F330" t="s">
        <v>1760</v>
      </c>
      <c r="G330" t="s">
        <v>361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1873</v>
      </c>
      <c r="D331" t="s">
        <v>2555</v>
      </c>
      <c r="E331" t="s">
        <v>366</v>
      </c>
      <c r="F331" t="s">
        <v>1760</v>
      </c>
      <c r="G331" t="s">
        <v>364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1873</v>
      </c>
      <c r="D332" t="s">
        <v>2556</v>
      </c>
      <c r="E332" t="s">
        <v>369</v>
      </c>
      <c r="F332" t="s">
        <v>1760</v>
      </c>
      <c r="G332" t="s">
        <v>367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2466</v>
      </c>
      <c r="D333" t="s">
        <v>2557</v>
      </c>
      <c r="E333" t="s">
        <v>2558</v>
      </c>
      <c r="F333" t="s">
        <v>1760</v>
      </c>
      <c r="G333" t="s">
        <v>2559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1873</v>
      </c>
      <c r="D334" t="s">
        <v>2560</v>
      </c>
      <c r="E334" t="s">
        <v>372</v>
      </c>
      <c r="F334" t="s">
        <v>1760</v>
      </c>
      <c r="G334" t="s">
        <v>370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1873</v>
      </c>
      <c r="D335" t="s">
        <v>2561</v>
      </c>
      <c r="E335" t="s">
        <v>2562</v>
      </c>
      <c r="F335" t="s">
        <v>1760</v>
      </c>
      <c r="G335" t="s">
        <v>373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1958</v>
      </c>
      <c r="D336" t="s">
        <v>2563</v>
      </c>
      <c r="E336" t="s">
        <v>2564</v>
      </c>
      <c r="F336" t="s">
        <v>1760</v>
      </c>
      <c r="G336" t="s">
        <v>2565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1958</v>
      </c>
      <c r="D337" t="s">
        <v>2566</v>
      </c>
      <c r="E337" t="s">
        <v>2567</v>
      </c>
      <c r="F337" t="s">
        <v>1760</v>
      </c>
      <c r="G337" t="s">
        <v>2568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1958</v>
      </c>
      <c r="D338" t="s">
        <v>2569</v>
      </c>
      <c r="E338" t="s">
        <v>2570</v>
      </c>
      <c r="F338" t="s">
        <v>1760</v>
      </c>
      <c r="G338" t="s">
        <v>2571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2466</v>
      </c>
      <c r="D339" t="s">
        <v>2572</v>
      </c>
      <c r="E339" t="s">
        <v>2573</v>
      </c>
      <c r="F339" t="s">
        <v>1760</v>
      </c>
      <c r="G339" t="s">
        <v>2574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2249</v>
      </c>
      <c r="D340" t="s">
        <v>2575</v>
      </c>
      <c r="E340" t="s">
        <v>2576</v>
      </c>
      <c r="F340" t="s">
        <v>1760</v>
      </c>
      <c r="G340" t="s">
        <v>2577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1787</v>
      </c>
      <c r="D341" t="s">
        <v>2578</v>
      </c>
      <c r="E341" t="s">
        <v>2579</v>
      </c>
      <c r="F341" t="s">
        <v>1760</v>
      </c>
      <c r="G341" t="s">
        <v>2580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1787</v>
      </c>
      <c r="D342" t="s">
        <v>2581</v>
      </c>
      <c r="E342" t="s">
        <v>2582</v>
      </c>
      <c r="F342" t="s">
        <v>1760</v>
      </c>
      <c r="G342" t="s">
        <v>2583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1787</v>
      </c>
      <c r="D343" t="s">
        <v>2584</v>
      </c>
      <c r="E343" t="s">
        <v>2585</v>
      </c>
      <c r="F343" t="s">
        <v>1760</v>
      </c>
      <c r="G343" t="s">
        <v>2586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2587</v>
      </c>
      <c r="D344" t="s">
        <v>2588</v>
      </c>
      <c r="E344" t="s">
        <v>2589</v>
      </c>
      <c r="F344" t="s">
        <v>1760</v>
      </c>
      <c r="G344" t="s">
        <v>2590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1958</v>
      </c>
      <c r="D345" t="s">
        <v>2591</v>
      </c>
      <c r="E345" t="s">
        <v>2592</v>
      </c>
      <c r="F345" t="s">
        <v>1760</v>
      </c>
      <c r="G345" t="s">
        <v>2593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2249</v>
      </c>
      <c r="D346" t="s">
        <v>2594</v>
      </c>
      <c r="E346" t="s">
        <v>2595</v>
      </c>
      <c r="F346" t="s">
        <v>1760</v>
      </c>
      <c r="G346" t="s">
        <v>2596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1873</v>
      </c>
      <c r="D347" t="s">
        <v>2597</v>
      </c>
      <c r="E347" t="s">
        <v>376</v>
      </c>
      <c r="F347" t="s">
        <v>1760</v>
      </c>
      <c r="G347" t="s">
        <v>375</v>
      </c>
      <c r="I347" s="106"/>
    </row>
    <row r="348" spans="1:9">
      <c r="A348">
        <v>23673</v>
      </c>
      <c r="B348" t="str">
        <f t="shared" si="5"/>
        <v>23673 URED ZA PROTOKOL</v>
      </c>
      <c r="C348" t="s">
        <v>1768</v>
      </c>
      <c r="D348" t="s">
        <v>2598</v>
      </c>
      <c r="E348" t="s">
        <v>2599</v>
      </c>
      <c r="F348" t="s">
        <v>1760</v>
      </c>
      <c r="G348" t="s">
        <v>2600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1768</v>
      </c>
      <c r="D349" t="s">
        <v>2601</v>
      </c>
      <c r="E349" t="s">
        <v>2602</v>
      </c>
      <c r="F349" t="s">
        <v>1760</v>
      </c>
      <c r="G349" t="s">
        <v>2603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1768</v>
      </c>
      <c r="D350" t="s">
        <v>2604</v>
      </c>
      <c r="E350" t="s">
        <v>2605</v>
      </c>
      <c r="F350" t="s">
        <v>1760</v>
      </c>
      <c r="G350" t="s">
        <v>2606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1768</v>
      </c>
      <c r="D351" t="s">
        <v>2607</v>
      </c>
      <c r="E351" t="s">
        <v>2608</v>
      </c>
      <c r="F351" t="s">
        <v>1760</v>
      </c>
      <c r="G351" t="s">
        <v>2609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1958</v>
      </c>
      <c r="D352" t="s">
        <v>2610</v>
      </c>
      <c r="E352" t="s">
        <v>2611</v>
      </c>
      <c r="F352" t="s">
        <v>1760</v>
      </c>
      <c r="G352" t="s">
        <v>2612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1873</v>
      </c>
      <c r="D353" t="s">
        <v>2613</v>
      </c>
      <c r="E353" t="s">
        <v>379</v>
      </c>
      <c r="F353" t="s">
        <v>1760</v>
      </c>
      <c r="G353" t="s">
        <v>230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1873</v>
      </c>
      <c r="D354" t="s">
        <v>2614</v>
      </c>
      <c r="E354" t="s">
        <v>381</v>
      </c>
      <c r="F354" t="s">
        <v>1760</v>
      </c>
      <c r="G354" t="s">
        <v>380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1768</v>
      </c>
      <c r="D355" t="s">
        <v>2615</v>
      </c>
      <c r="E355" t="s">
        <v>2616</v>
      </c>
      <c r="F355" t="s">
        <v>1760</v>
      </c>
      <c r="G355" t="s">
        <v>2617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1757</v>
      </c>
      <c r="D356" t="s">
        <v>2618</v>
      </c>
      <c r="E356" t="s">
        <v>2619</v>
      </c>
      <c r="F356" t="s">
        <v>1760</v>
      </c>
      <c r="G356" t="s">
        <v>2620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1768</v>
      </c>
      <c r="D357" t="s">
        <v>2621</v>
      </c>
      <c r="E357" t="s">
        <v>2622</v>
      </c>
      <c r="F357" t="s">
        <v>1760</v>
      </c>
      <c r="G357" t="s">
        <v>2623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1757</v>
      </c>
      <c r="D358" t="s">
        <v>2624</v>
      </c>
      <c r="E358" t="s">
        <v>2625</v>
      </c>
      <c r="F358" t="s">
        <v>1760</v>
      </c>
      <c r="G358" t="s">
        <v>2626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1958</v>
      </c>
      <c r="D359" t="s">
        <v>2627</v>
      </c>
      <c r="E359" t="s">
        <v>2628</v>
      </c>
      <c r="F359" t="s">
        <v>1760</v>
      </c>
      <c r="G359" t="s">
        <v>2629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1757</v>
      </c>
      <c r="D360" t="s">
        <v>2630</v>
      </c>
      <c r="E360" t="s">
        <v>2631</v>
      </c>
      <c r="F360" t="s">
        <v>1760</v>
      </c>
      <c r="G360" t="s">
        <v>2632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1873</v>
      </c>
      <c r="D361" t="s">
        <v>2633</v>
      </c>
      <c r="E361" t="s">
        <v>385</v>
      </c>
      <c r="F361" t="s">
        <v>1760</v>
      </c>
      <c r="G361" t="s">
        <v>382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2249</v>
      </c>
      <c r="D362" t="s">
        <v>2634</v>
      </c>
      <c r="E362" t="s">
        <v>2635</v>
      </c>
      <c r="F362" t="s">
        <v>1760</v>
      </c>
      <c r="G362" t="s">
        <v>2636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1757</v>
      </c>
      <c r="D363" t="s">
        <v>2637</v>
      </c>
      <c r="E363" t="s">
        <v>2638</v>
      </c>
      <c r="F363" t="s">
        <v>1760</v>
      </c>
      <c r="G363" t="s">
        <v>2639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1787</v>
      </c>
      <c r="D364" t="s">
        <v>2640</v>
      </c>
      <c r="E364" t="s">
        <v>2641</v>
      </c>
      <c r="F364" t="s">
        <v>1760</v>
      </c>
      <c r="G364" t="s">
        <v>2642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2643</v>
      </c>
      <c r="D365" t="s">
        <v>2644</v>
      </c>
      <c r="E365" t="s">
        <v>2645</v>
      </c>
      <c r="F365" t="s">
        <v>1760</v>
      </c>
      <c r="G365" t="s">
        <v>2646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2466</v>
      </c>
      <c r="D366" t="s">
        <v>2647</v>
      </c>
      <c r="E366" t="s">
        <v>2648</v>
      </c>
      <c r="F366" t="s">
        <v>1760</v>
      </c>
      <c r="G366" t="s">
        <v>2649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2466</v>
      </c>
      <c r="D367" t="s">
        <v>2650</v>
      </c>
      <c r="E367" t="s">
        <v>2651</v>
      </c>
      <c r="F367" t="s">
        <v>1760</v>
      </c>
      <c r="G367" t="s">
        <v>2652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2587</v>
      </c>
      <c r="D368" t="s">
        <v>2653</v>
      </c>
      <c r="E368" t="s">
        <v>2654</v>
      </c>
      <c r="F368" t="s">
        <v>1760</v>
      </c>
      <c r="G368" t="s">
        <v>2655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2587</v>
      </c>
      <c r="D369" t="s">
        <v>2656</v>
      </c>
      <c r="E369" t="s">
        <v>2657</v>
      </c>
      <c r="F369" t="s">
        <v>1760</v>
      </c>
      <c r="G369" t="s">
        <v>2658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2587</v>
      </c>
      <c r="D370" t="s">
        <v>2659</v>
      </c>
      <c r="E370" t="s">
        <v>2660</v>
      </c>
      <c r="F370" t="s">
        <v>1760</v>
      </c>
      <c r="G370" t="s">
        <v>2661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2587</v>
      </c>
      <c r="D371" t="s">
        <v>2662</v>
      </c>
      <c r="E371" t="s">
        <v>2663</v>
      </c>
      <c r="F371" t="s">
        <v>1760</v>
      </c>
      <c r="G371" t="s">
        <v>2664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2587</v>
      </c>
      <c r="D372" t="s">
        <v>2665</v>
      </c>
      <c r="E372" t="s">
        <v>2666</v>
      </c>
      <c r="F372" t="s">
        <v>1760</v>
      </c>
      <c r="G372" t="s">
        <v>2667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2587</v>
      </c>
      <c r="D373" t="s">
        <v>2668</v>
      </c>
      <c r="E373" t="s">
        <v>2669</v>
      </c>
      <c r="F373" t="s">
        <v>1760</v>
      </c>
      <c r="G373" t="s">
        <v>2670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2587</v>
      </c>
      <c r="D374" t="s">
        <v>2671</v>
      </c>
      <c r="E374" t="s">
        <v>2672</v>
      </c>
      <c r="F374" t="s">
        <v>1760</v>
      </c>
      <c r="G374" t="s">
        <v>2673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2587</v>
      </c>
      <c r="D375" t="s">
        <v>2674</v>
      </c>
      <c r="E375" t="s">
        <v>2675</v>
      </c>
      <c r="F375" t="s">
        <v>1760</v>
      </c>
      <c r="G375" t="s">
        <v>2676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2587</v>
      </c>
      <c r="D376" t="s">
        <v>2677</v>
      </c>
      <c r="E376" t="s">
        <v>2678</v>
      </c>
      <c r="F376" t="s">
        <v>1760</v>
      </c>
      <c r="G376" t="s">
        <v>2679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2587</v>
      </c>
      <c r="D377" t="s">
        <v>2680</v>
      </c>
      <c r="E377" t="s">
        <v>2681</v>
      </c>
      <c r="F377" t="s">
        <v>1760</v>
      </c>
      <c r="G377" t="s">
        <v>2682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2466</v>
      </c>
      <c r="D378" t="s">
        <v>2683</v>
      </c>
      <c r="E378" t="s">
        <v>2684</v>
      </c>
      <c r="F378" t="s">
        <v>1760</v>
      </c>
      <c r="G378" t="s">
        <v>2685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2466</v>
      </c>
      <c r="D379" t="s">
        <v>2686</v>
      </c>
      <c r="E379" t="s">
        <v>2687</v>
      </c>
      <c r="F379" t="s">
        <v>1760</v>
      </c>
      <c r="G379" t="s">
        <v>2688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2466</v>
      </c>
      <c r="D380" t="s">
        <v>2689</v>
      </c>
      <c r="E380" t="s">
        <v>2690</v>
      </c>
      <c r="F380" t="s">
        <v>1760</v>
      </c>
      <c r="G380" t="s">
        <v>2691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2466</v>
      </c>
      <c r="D381" t="s">
        <v>2692</v>
      </c>
      <c r="E381" t="s">
        <v>2693</v>
      </c>
      <c r="F381" t="s">
        <v>1760</v>
      </c>
      <c r="G381" t="s">
        <v>2694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2249</v>
      </c>
      <c r="D382" t="s">
        <v>2695</v>
      </c>
      <c r="E382" t="s">
        <v>2696</v>
      </c>
      <c r="F382" t="s">
        <v>1760</v>
      </c>
      <c r="G382" t="s">
        <v>2697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2249</v>
      </c>
      <c r="D383" t="s">
        <v>2698</v>
      </c>
      <c r="E383" t="s">
        <v>2699</v>
      </c>
      <c r="F383" t="s">
        <v>1760</v>
      </c>
      <c r="G383" t="s">
        <v>2700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2587</v>
      </c>
      <c r="D384" t="s">
        <v>2701</v>
      </c>
      <c r="E384" t="s">
        <v>2702</v>
      </c>
      <c r="F384" t="s">
        <v>1760</v>
      </c>
      <c r="G384" t="s">
        <v>2703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2587</v>
      </c>
      <c r="D385" t="s">
        <v>2704</v>
      </c>
      <c r="E385" t="s">
        <v>2705</v>
      </c>
      <c r="F385" t="s">
        <v>1760</v>
      </c>
      <c r="G385" t="s">
        <v>2706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2587</v>
      </c>
      <c r="D386" t="s">
        <v>2707</v>
      </c>
      <c r="E386" t="s">
        <v>2708</v>
      </c>
      <c r="F386" t="s">
        <v>1760</v>
      </c>
      <c r="G386" t="s">
        <v>2709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2587</v>
      </c>
      <c r="D387" t="s">
        <v>2710</v>
      </c>
      <c r="E387" t="s">
        <v>2711</v>
      </c>
      <c r="F387" t="s">
        <v>1760</v>
      </c>
      <c r="G387" t="s">
        <v>2712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2587</v>
      </c>
      <c r="D388" t="s">
        <v>2713</v>
      </c>
      <c r="E388" t="s">
        <v>2714</v>
      </c>
      <c r="F388" t="s">
        <v>1760</v>
      </c>
      <c r="G388" t="s">
        <v>2715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2587</v>
      </c>
      <c r="D389" t="s">
        <v>2716</v>
      </c>
      <c r="E389" t="s">
        <v>2717</v>
      </c>
      <c r="F389" t="s">
        <v>1760</v>
      </c>
      <c r="G389" t="s">
        <v>2718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2587</v>
      </c>
      <c r="D390" t="s">
        <v>2719</v>
      </c>
      <c r="E390" t="s">
        <v>2720</v>
      </c>
      <c r="F390" t="s">
        <v>1760</v>
      </c>
      <c r="G390" t="s">
        <v>2721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2587</v>
      </c>
      <c r="D391" t="s">
        <v>2722</v>
      </c>
      <c r="E391" t="s">
        <v>2723</v>
      </c>
      <c r="F391" t="s">
        <v>1760</v>
      </c>
      <c r="G391" t="s">
        <v>2724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2587</v>
      </c>
      <c r="D392" t="s">
        <v>2725</v>
      </c>
      <c r="E392" t="s">
        <v>2726</v>
      </c>
      <c r="F392" t="s">
        <v>1760</v>
      </c>
      <c r="G392" t="s">
        <v>2727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2587</v>
      </c>
      <c r="D393" t="s">
        <v>2728</v>
      </c>
      <c r="E393" t="s">
        <v>2729</v>
      </c>
      <c r="F393" t="s">
        <v>1760</v>
      </c>
      <c r="G393" t="s">
        <v>2730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2587</v>
      </c>
      <c r="D394" t="s">
        <v>2731</v>
      </c>
      <c r="E394" t="s">
        <v>2732</v>
      </c>
      <c r="F394" t="s">
        <v>1760</v>
      </c>
      <c r="G394" t="s">
        <v>2733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2587</v>
      </c>
      <c r="D395" t="s">
        <v>2734</v>
      </c>
      <c r="E395" t="s">
        <v>2735</v>
      </c>
      <c r="F395" t="s">
        <v>1760</v>
      </c>
      <c r="G395" t="s">
        <v>2736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2587</v>
      </c>
      <c r="D396" t="s">
        <v>2737</v>
      </c>
      <c r="E396" t="s">
        <v>2738</v>
      </c>
      <c r="F396" t="s">
        <v>1760</v>
      </c>
      <c r="G396" t="s">
        <v>2739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2587</v>
      </c>
      <c r="D397" t="s">
        <v>2740</v>
      </c>
      <c r="E397" t="s">
        <v>2741</v>
      </c>
      <c r="F397" t="s">
        <v>1760</v>
      </c>
      <c r="G397" t="s">
        <v>2742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2249</v>
      </c>
      <c r="D398" t="s">
        <v>2743</v>
      </c>
      <c r="E398" t="s">
        <v>2744</v>
      </c>
      <c r="F398" t="s">
        <v>1760</v>
      </c>
      <c r="G398" t="s">
        <v>2745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2587</v>
      </c>
      <c r="D399" t="s">
        <v>2746</v>
      </c>
      <c r="E399" t="s">
        <v>2747</v>
      </c>
      <c r="F399" t="s">
        <v>1760</v>
      </c>
      <c r="G399" t="s">
        <v>2748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2587</v>
      </c>
      <c r="D400" t="s">
        <v>2749</v>
      </c>
      <c r="E400" t="s">
        <v>2750</v>
      </c>
      <c r="F400" t="s">
        <v>1760</v>
      </c>
      <c r="G400" t="s">
        <v>2751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2587</v>
      </c>
      <c r="D401" t="s">
        <v>2752</v>
      </c>
      <c r="E401" t="s">
        <v>2753</v>
      </c>
      <c r="F401" t="s">
        <v>1760</v>
      </c>
      <c r="G401" t="s">
        <v>2754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2587</v>
      </c>
      <c r="D402" t="s">
        <v>2755</v>
      </c>
      <c r="E402" t="s">
        <v>2756</v>
      </c>
      <c r="F402" t="s">
        <v>1760</v>
      </c>
      <c r="G402" t="s">
        <v>2757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2587</v>
      </c>
      <c r="D403" t="s">
        <v>2758</v>
      </c>
      <c r="E403" t="s">
        <v>2759</v>
      </c>
      <c r="F403" t="s">
        <v>1760</v>
      </c>
      <c r="G403" t="s">
        <v>2760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2587</v>
      </c>
      <c r="D404" t="s">
        <v>2761</v>
      </c>
      <c r="E404" t="s">
        <v>2762</v>
      </c>
      <c r="F404" t="s">
        <v>1760</v>
      </c>
      <c r="G404" t="s">
        <v>2763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2587</v>
      </c>
      <c r="D405" t="s">
        <v>2764</v>
      </c>
      <c r="E405" t="s">
        <v>2765</v>
      </c>
      <c r="F405" t="s">
        <v>1760</v>
      </c>
      <c r="G405" t="s">
        <v>2766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2587</v>
      </c>
      <c r="D406" t="s">
        <v>2767</v>
      </c>
      <c r="E406" t="s">
        <v>2768</v>
      </c>
      <c r="F406" t="s">
        <v>1760</v>
      </c>
      <c r="G406" t="s">
        <v>2769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2587</v>
      </c>
      <c r="D407" t="s">
        <v>2770</v>
      </c>
      <c r="E407" t="s">
        <v>2771</v>
      </c>
      <c r="F407" t="s">
        <v>1760</v>
      </c>
      <c r="G407" t="s">
        <v>2772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1873</v>
      </c>
      <c r="D408" t="s">
        <v>2773</v>
      </c>
      <c r="E408" t="s">
        <v>389</v>
      </c>
      <c r="F408" t="s">
        <v>1760</v>
      </c>
      <c r="G408" t="s">
        <v>386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1873</v>
      </c>
      <c r="D409" t="s">
        <v>2774</v>
      </c>
      <c r="E409" t="s">
        <v>393</v>
      </c>
      <c r="F409" t="s">
        <v>1760</v>
      </c>
      <c r="G409" t="s">
        <v>390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1873</v>
      </c>
      <c r="D410" t="s">
        <v>2775</v>
      </c>
      <c r="E410" t="s">
        <v>396</v>
      </c>
      <c r="F410" t="s">
        <v>1760</v>
      </c>
      <c r="G410" t="s">
        <v>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1873</v>
      </c>
      <c r="D411" t="s">
        <v>2776</v>
      </c>
      <c r="E411" t="s">
        <v>400</v>
      </c>
      <c r="F411" t="s">
        <v>1760</v>
      </c>
      <c r="G411" t="s">
        <v>397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1873</v>
      </c>
      <c r="D412" t="s">
        <v>2777</v>
      </c>
      <c r="E412" t="s">
        <v>403</v>
      </c>
      <c r="F412" t="s">
        <v>1760</v>
      </c>
      <c r="G412" t="s">
        <v>401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2230</v>
      </c>
      <c r="D413" t="s">
        <v>2778</v>
      </c>
      <c r="E413" t="s">
        <v>2779</v>
      </c>
      <c r="F413" t="s">
        <v>1760</v>
      </c>
      <c r="G413" t="s">
        <v>2780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2230</v>
      </c>
      <c r="D414" t="s">
        <v>2781</v>
      </c>
      <c r="E414" t="s">
        <v>2782</v>
      </c>
      <c r="F414" t="s">
        <v>1760</v>
      </c>
      <c r="G414" t="s">
        <v>2783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2587</v>
      </c>
      <c r="D415" t="s">
        <v>2784</v>
      </c>
      <c r="E415" t="s">
        <v>2785</v>
      </c>
      <c r="F415" t="s">
        <v>1760</v>
      </c>
      <c r="G415" t="s">
        <v>2786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1787</v>
      </c>
      <c r="D416" t="s">
        <v>2787</v>
      </c>
      <c r="E416" t="s">
        <v>2788</v>
      </c>
      <c r="F416" t="s">
        <v>1760</v>
      </c>
      <c r="G416" t="s">
        <v>2789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1787</v>
      </c>
      <c r="D417" t="s">
        <v>2790</v>
      </c>
      <c r="E417" t="s">
        <v>2791</v>
      </c>
      <c r="F417" t="s">
        <v>1760</v>
      </c>
      <c r="G417" t="s">
        <v>2792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1787</v>
      </c>
      <c r="D418" t="s">
        <v>2793</v>
      </c>
      <c r="E418" t="s">
        <v>2794</v>
      </c>
      <c r="F418" t="s">
        <v>1760</v>
      </c>
      <c r="G418" t="s">
        <v>2795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1873</v>
      </c>
      <c r="D419" t="s">
        <v>2796</v>
      </c>
      <c r="E419" t="s">
        <v>407</v>
      </c>
      <c r="F419" t="s">
        <v>1760</v>
      </c>
      <c r="G419" t="s">
        <v>404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1873</v>
      </c>
      <c r="D420" t="s">
        <v>2797</v>
      </c>
      <c r="E420" t="s">
        <v>410</v>
      </c>
      <c r="F420" t="s">
        <v>1760</v>
      </c>
      <c r="G420" t="s">
        <v>408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1873</v>
      </c>
      <c r="D421" t="s">
        <v>2798</v>
      </c>
      <c r="E421" t="s">
        <v>414</v>
      </c>
      <c r="F421" t="s">
        <v>1760</v>
      </c>
      <c r="G421" t="s">
        <v>411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2226</v>
      </c>
      <c r="D422" t="s">
        <v>2799</v>
      </c>
      <c r="E422" t="s">
        <v>2800</v>
      </c>
      <c r="F422" t="s">
        <v>1760</v>
      </c>
      <c r="G422" t="s">
        <v>2801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1873</v>
      </c>
      <c r="D423" t="s">
        <v>2802</v>
      </c>
      <c r="E423" t="s">
        <v>419</v>
      </c>
      <c r="F423" t="s">
        <v>1760</v>
      </c>
      <c r="G423" t="s">
        <v>415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1787</v>
      </c>
      <c r="D424" t="s">
        <v>2803</v>
      </c>
      <c r="E424" t="s">
        <v>2804</v>
      </c>
      <c r="F424" t="s">
        <v>1760</v>
      </c>
      <c r="G424" t="s">
        <v>2805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1757</v>
      </c>
      <c r="D425" t="s">
        <v>2806</v>
      </c>
      <c r="E425" t="s">
        <v>2807</v>
      </c>
      <c r="F425" t="s">
        <v>1760</v>
      </c>
      <c r="G425" t="s">
        <v>2808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2466</v>
      </c>
      <c r="D426" t="s">
        <v>2809</v>
      </c>
      <c r="E426" t="s">
        <v>2810</v>
      </c>
      <c r="F426" t="s">
        <v>1760</v>
      </c>
      <c r="G426" t="s">
        <v>2811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1958</v>
      </c>
      <c r="D427" t="s">
        <v>2812</v>
      </c>
      <c r="E427" t="s">
        <v>2813</v>
      </c>
      <c r="F427" t="s">
        <v>1760</v>
      </c>
      <c r="G427" t="s">
        <v>2814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1958</v>
      </c>
      <c r="D428" t="s">
        <v>2815</v>
      </c>
      <c r="E428" t="s">
        <v>2816</v>
      </c>
      <c r="F428" t="s">
        <v>1760</v>
      </c>
      <c r="G428" t="s">
        <v>2817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1873</v>
      </c>
      <c r="D429" t="s">
        <v>2818</v>
      </c>
      <c r="E429" t="s">
        <v>423</v>
      </c>
      <c r="F429" t="s">
        <v>1760</v>
      </c>
      <c r="G429" t="s">
        <v>420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1757</v>
      </c>
      <c r="D430" t="s">
        <v>2819</v>
      </c>
      <c r="E430" t="s">
        <v>2820</v>
      </c>
      <c r="F430" t="s">
        <v>1760</v>
      </c>
      <c r="G430" t="s">
        <v>2821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2822</v>
      </c>
      <c r="D431" t="s">
        <v>2823</v>
      </c>
      <c r="E431" t="s">
        <v>2824</v>
      </c>
      <c r="F431" t="s">
        <v>1760</v>
      </c>
      <c r="G431" t="s">
        <v>2825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2249</v>
      </c>
      <c r="D432" t="s">
        <v>2826</v>
      </c>
      <c r="E432" t="s">
        <v>2827</v>
      </c>
      <c r="F432" t="s">
        <v>1760</v>
      </c>
      <c r="G432" t="s">
        <v>2828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1873</v>
      </c>
      <c r="D433" t="s">
        <v>2829</v>
      </c>
      <c r="E433" t="s">
        <v>425</v>
      </c>
      <c r="F433" t="s">
        <v>1760</v>
      </c>
      <c r="G433" t="s">
        <v>424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1757</v>
      </c>
      <c r="D434" t="s">
        <v>2830</v>
      </c>
      <c r="E434" t="s">
        <v>2831</v>
      </c>
      <c r="F434" t="s">
        <v>1760</v>
      </c>
      <c r="G434" t="s">
        <v>2832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1787</v>
      </c>
      <c r="D435" t="s">
        <v>2833</v>
      </c>
      <c r="E435" t="s">
        <v>2834</v>
      </c>
      <c r="F435" t="s">
        <v>1760</v>
      </c>
      <c r="G435" t="s">
        <v>2835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1787</v>
      </c>
      <c r="D436" t="s">
        <v>2836</v>
      </c>
      <c r="E436" t="s">
        <v>2837</v>
      </c>
      <c r="F436" t="s">
        <v>1760</v>
      </c>
      <c r="G436" t="s">
        <v>2838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2418</v>
      </c>
      <c r="D437" t="s">
        <v>2839</v>
      </c>
      <c r="E437" t="s">
        <v>2840</v>
      </c>
      <c r="F437" t="s">
        <v>1760</v>
      </c>
      <c r="G437" t="s">
        <v>2841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1873</v>
      </c>
      <c r="D438" t="s">
        <v>2842</v>
      </c>
      <c r="E438" t="s">
        <v>429</v>
      </c>
      <c r="F438" t="s">
        <v>1760</v>
      </c>
      <c r="G438" t="s">
        <v>426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1873</v>
      </c>
      <c r="D439" t="s">
        <v>2843</v>
      </c>
      <c r="E439" t="s">
        <v>432</v>
      </c>
      <c r="F439" t="s">
        <v>1760</v>
      </c>
      <c r="G439" t="s">
        <v>430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2587</v>
      </c>
      <c r="D440" t="s">
        <v>2844</v>
      </c>
      <c r="E440" t="s">
        <v>2845</v>
      </c>
      <c r="F440" t="s">
        <v>1760</v>
      </c>
      <c r="G440" t="s">
        <v>2846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1787</v>
      </c>
      <c r="D441" t="s">
        <v>2847</v>
      </c>
      <c r="E441" t="s">
        <v>2848</v>
      </c>
      <c r="F441" t="s">
        <v>1760</v>
      </c>
      <c r="G441" t="s">
        <v>2849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1787</v>
      </c>
      <c r="D442" t="s">
        <v>2850</v>
      </c>
      <c r="E442" t="s">
        <v>2851</v>
      </c>
      <c r="F442" t="s">
        <v>1760</v>
      </c>
      <c r="G442" t="s">
        <v>2852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1787</v>
      </c>
      <c r="D443" t="s">
        <v>2853</v>
      </c>
      <c r="E443" t="s">
        <v>2854</v>
      </c>
      <c r="F443" t="s">
        <v>1760</v>
      </c>
      <c r="G443" t="s">
        <v>2855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2249</v>
      </c>
      <c r="D444" t="s">
        <v>2856</v>
      </c>
      <c r="E444" t="s">
        <v>2857</v>
      </c>
      <c r="F444" t="s">
        <v>1760</v>
      </c>
      <c r="G444" t="s">
        <v>2858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1941</v>
      </c>
      <c r="D445" t="s">
        <v>2859</v>
      </c>
      <c r="E445" t="s">
        <v>2860</v>
      </c>
      <c r="F445" t="s">
        <v>1760</v>
      </c>
      <c r="G445" t="s">
        <v>2861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2587</v>
      </c>
      <c r="D446" t="s">
        <v>2862</v>
      </c>
      <c r="E446" t="s">
        <v>2863</v>
      </c>
      <c r="F446" t="s">
        <v>1760</v>
      </c>
      <c r="G446" t="s">
        <v>2864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1787</v>
      </c>
      <c r="D447" t="s">
        <v>2865</v>
      </c>
      <c r="E447" t="s">
        <v>2866</v>
      </c>
      <c r="F447" t="s">
        <v>1760</v>
      </c>
      <c r="G447" t="s">
        <v>2867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1787</v>
      </c>
      <c r="D448" t="s">
        <v>2868</v>
      </c>
      <c r="E448" t="s">
        <v>2869</v>
      </c>
      <c r="F448" t="s">
        <v>1760</v>
      </c>
      <c r="G448" t="s">
        <v>2870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2226</v>
      </c>
      <c r="D449" t="s">
        <v>2871</v>
      </c>
      <c r="E449" t="s">
        <v>2872</v>
      </c>
      <c r="F449" t="s">
        <v>1760</v>
      </c>
      <c r="G449" t="s">
        <v>2873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2226</v>
      </c>
      <c r="D450" t="s">
        <v>2874</v>
      </c>
      <c r="E450" t="s">
        <v>2875</v>
      </c>
      <c r="F450" t="s">
        <v>1760</v>
      </c>
      <c r="G450" t="s">
        <v>2876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1941</v>
      </c>
      <c r="D451" t="s">
        <v>2877</v>
      </c>
      <c r="E451" t="s">
        <v>2878</v>
      </c>
      <c r="F451" t="s">
        <v>1760</v>
      </c>
      <c r="G451" t="s">
        <v>2879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1958</v>
      </c>
      <c r="D452" t="s">
        <v>2880</v>
      </c>
      <c r="E452" t="s">
        <v>2881</v>
      </c>
      <c r="F452" t="s">
        <v>1760</v>
      </c>
      <c r="G452" t="s">
        <v>2882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2249</v>
      </c>
      <c r="D453" t="s">
        <v>2883</v>
      </c>
      <c r="E453" t="s">
        <v>2884</v>
      </c>
      <c r="F453" t="s">
        <v>1760</v>
      </c>
      <c r="G453" t="s">
        <v>2885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1757</v>
      </c>
      <c r="D454" t="s">
        <v>2886</v>
      </c>
      <c r="E454" t="s">
        <v>2887</v>
      </c>
      <c r="F454" t="s">
        <v>1760</v>
      </c>
      <c r="G454" t="s">
        <v>2888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2249</v>
      </c>
      <c r="D455" t="s">
        <v>2889</v>
      </c>
      <c r="E455" t="s">
        <v>2890</v>
      </c>
      <c r="F455" t="s">
        <v>1760</v>
      </c>
      <c r="G455" t="s">
        <v>2891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1873</v>
      </c>
      <c r="D456" t="s">
        <v>2892</v>
      </c>
      <c r="E456" t="s">
        <v>435</v>
      </c>
      <c r="F456" t="s">
        <v>1760</v>
      </c>
      <c r="G456" t="s">
        <v>433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2230</v>
      </c>
      <c r="D457" t="s">
        <v>2893</v>
      </c>
      <c r="E457" t="s">
        <v>2894</v>
      </c>
      <c r="F457" t="s">
        <v>1760</v>
      </c>
      <c r="G457" t="s">
        <v>2895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2822</v>
      </c>
      <c r="D458" t="s">
        <v>2896</v>
      </c>
      <c r="E458" t="s">
        <v>2897</v>
      </c>
      <c r="F458" t="s">
        <v>1760</v>
      </c>
      <c r="G458" t="s">
        <v>2898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1958</v>
      </c>
      <c r="D459" t="s">
        <v>2899</v>
      </c>
      <c r="E459" t="s">
        <v>2900</v>
      </c>
      <c r="F459" t="s">
        <v>1760</v>
      </c>
      <c r="G459" t="s">
        <v>2901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1958</v>
      </c>
      <c r="D460" t="s">
        <v>2902</v>
      </c>
      <c r="E460" t="s">
        <v>2903</v>
      </c>
      <c r="F460" t="s">
        <v>1760</v>
      </c>
      <c r="G460" t="s">
        <v>2904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1958</v>
      </c>
      <c r="D461" t="s">
        <v>2905</v>
      </c>
      <c r="E461" t="s">
        <v>2906</v>
      </c>
      <c r="F461" t="s">
        <v>1760</v>
      </c>
      <c r="G461" t="s">
        <v>2907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1757</v>
      </c>
      <c r="D462" t="s">
        <v>2908</v>
      </c>
      <c r="E462" t="s">
        <v>2909</v>
      </c>
      <c r="F462" t="s">
        <v>1760</v>
      </c>
      <c r="G462" t="s">
        <v>2910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1757</v>
      </c>
      <c r="D463" t="s">
        <v>2911</v>
      </c>
      <c r="E463" t="s">
        <v>2912</v>
      </c>
      <c r="F463" t="s">
        <v>1760</v>
      </c>
      <c r="G463" t="s">
        <v>2913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1757</v>
      </c>
      <c r="D464" t="s">
        <v>2914</v>
      </c>
      <c r="E464" t="s">
        <v>2915</v>
      </c>
      <c r="F464" t="s">
        <v>1760</v>
      </c>
      <c r="G464" t="s">
        <v>2916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1757</v>
      </c>
      <c r="D465" t="s">
        <v>2917</v>
      </c>
      <c r="E465" t="s">
        <v>2918</v>
      </c>
      <c r="F465" t="s">
        <v>1760</v>
      </c>
      <c r="G465" t="s">
        <v>2919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1757</v>
      </c>
      <c r="D466" t="s">
        <v>2920</v>
      </c>
      <c r="E466" t="s">
        <v>2921</v>
      </c>
      <c r="F466" t="s">
        <v>1760</v>
      </c>
      <c r="G466" t="s">
        <v>2922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1757</v>
      </c>
      <c r="D467" t="s">
        <v>2923</v>
      </c>
      <c r="E467" t="s">
        <v>2924</v>
      </c>
      <c r="F467" t="s">
        <v>1760</v>
      </c>
      <c r="G467" t="s">
        <v>2925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2230</v>
      </c>
      <c r="D468" t="s">
        <v>2911</v>
      </c>
      <c r="E468" t="s">
        <v>2912</v>
      </c>
      <c r="F468" t="s">
        <v>1760</v>
      </c>
      <c r="G468" t="s">
        <v>2926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1958</v>
      </c>
      <c r="D469" t="s">
        <v>2927</v>
      </c>
      <c r="E469" t="s">
        <v>2928</v>
      </c>
      <c r="F469" t="s">
        <v>1760</v>
      </c>
      <c r="G469" t="s">
        <v>2929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1958</v>
      </c>
      <c r="D470" t="s">
        <v>2930</v>
      </c>
      <c r="E470" t="s">
        <v>2931</v>
      </c>
      <c r="F470" t="s">
        <v>1760</v>
      </c>
      <c r="G470" t="s">
        <v>2932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1958</v>
      </c>
      <c r="D471" t="s">
        <v>2933</v>
      </c>
      <c r="E471" t="s">
        <v>2934</v>
      </c>
      <c r="F471" t="s">
        <v>1760</v>
      </c>
      <c r="G471" t="s">
        <v>2935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1958</v>
      </c>
      <c r="D472" t="s">
        <v>2936</v>
      </c>
      <c r="E472" t="s">
        <v>2937</v>
      </c>
      <c r="F472" t="s">
        <v>1760</v>
      </c>
      <c r="G472" t="s">
        <v>2938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1958</v>
      </c>
      <c r="D473" t="s">
        <v>2939</v>
      </c>
      <c r="E473" t="s">
        <v>2940</v>
      </c>
      <c r="F473" t="s">
        <v>1760</v>
      </c>
      <c r="G473" t="s">
        <v>2941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1958</v>
      </c>
      <c r="D474" t="s">
        <v>2942</v>
      </c>
      <c r="E474" t="s">
        <v>2943</v>
      </c>
      <c r="F474" t="s">
        <v>1760</v>
      </c>
      <c r="G474" t="s">
        <v>2944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1757</v>
      </c>
      <c r="D475" t="s">
        <v>2945</v>
      </c>
      <c r="E475" t="s">
        <v>2946</v>
      </c>
      <c r="F475" t="s">
        <v>1760</v>
      </c>
      <c r="G475" t="s">
        <v>2947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1768</v>
      </c>
      <c r="D476" t="s">
        <v>2948</v>
      </c>
      <c r="E476" t="s">
        <v>2949</v>
      </c>
      <c r="F476" t="s">
        <v>1760</v>
      </c>
      <c r="G476" t="s">
        <v>2950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1768</v>
      </c>
      <c r="D477" t="s">
        <v>2951</v>
      </c>
      <c r="E477" t="s">
        <v>2952</v>
      </c>
      <c r="F477" t="s">
        <v>1760</v>
      </c>
      <c r="G477" t="s">
        <v>2953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1757</v>
      </c>
      <c r="D478" t="s">
        <v>2954</v>
      </c>
      <c r="E478" t="s">
        <v>2955</v>
      </c>
      <c r="F478" t="s">
        <v>1760</v>
      </c>
      <c r="G478" t="s">
        <v>2956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1958</v>
      </c>
      <c r="D479" t="s">
        <v>2957</v>
      </c>
      <c r="E479" t="s">
        <v>2958</v>
      </c>
      <c r="F479" t="s">
        <v>1760</v>
      </c>
      <c r="G479" t="s">
        <v>2959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1757</v>
      </c>
      <c r="D480" t="s">
        <v>2960</v>
      </c>
      <c r="E480" t="s">
        <v>2961</v>
      </c>
      <c r="F480" t="s">
        <v>1760</v>
      </c>
      <c r="G480" t="s">
        <v>2962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2587</v>
      </c>
      <c r="D481" t="s">
        <v>2963</v>
      </c>
      <c r="E481" t="s">
        <v>2964</v>
      </c>
      <c r="F481" t="s">
        <v>1760</v>
      </c>
      <c r="G481" t="s">
        <v>2965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1787</v>
      </c>
      <c r="D482" t="s">
        <v>2966</v>
      </c>
      <c r="E482" t="s">
        <v>2967</v>
      </c>
      <c r="F482" t="s">
        <v>1760</v>
      </c>
      <c r="G482" t="s">
        <v>2968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1873</v>
      </c>
      <c r="D483" t="s">
        <v>438</v>
      </c>
      <c r="E483" t="s">
        <v>439</v>
      </c>
      <c r="F483" t="s">
        <v>1760</v>
      </c>
      <c r="G483" t="s">
        <v>436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2226</v>
      </c>
      <c r="D484" t="s">
        <v>2969</v>
      </c>
      <c r="E484" t="s">
        <v>2970</v>
      </c>
      <c r="F484" t="s">
        <v>1760</v>
      </c>
      <c r="G484" t="s">
        <v>2971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1768</v>
      </c>
      <c r="D485" t="s">
        <v>2972</v>
      </c>
      <c r="E485" t="s">
        <v>2973</v>
      </c>
      <c r="F485" t="s">
        <v>1760</v>
      </c>
      <c r="G485" t="s">
        <v>2974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1941</v>
      </c>
      <c r="D486" t="s">
        <v>2975</v>
      </c>
      <c r="E486" t="s">
        <v>2976</v>
      </c>
      <c r="F486" t="s">
        <v>1760</v>
      </c>
      <c r="G486" t="s">
        <v>2977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1757</v>
      </c>
      <c r="D487" t="s">
        <v>2978</v>
      </c>
      <c r="E487" t="s">
        <v>2979</v>
      </c>
      <c r="F487" t="s">
        <v>1760</v>
      </c>
      <c r="G487" t="s">
        <v>2980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2249</v>
      </c>
      <c r="D488" t="s">
        <v>2981</v>
      </c>
      <c r="E488" t="s">
        <v>2982</v>
      </c>
      <c r="F488" t="s">
        <v>1760</v>
      </c>
      <c r="G488" t="s">
        <v>2983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1873</v>
      </c>
      <c r="D489" t="s">
        <v>2984</v>
      </c>
      <c r="E489" t="s">
        <v>443</v>
      </c>
      <c r="F489" t="s">
        <v>1760</v>
      </c>
      <c r="G489" t="s">
        <v>440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2985</v>
      </c>
      <c r="D490" t="s">
        <v>2986</v>
      </c>
      <c r="E490" t="s">
        <v>2987</v>
      </c>
      <c r="F490" t="s">
        <v>1760</v>
      </c>
      <c r="G490" t="s">
        <v>2988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2249</v>
      </c>
      <c r="D491" t="s">
        <v>2989</v>
      </c>
      <c r="E491" t="s">
        <v>2990</v>
      </c>
      <c r="F491" t="s">
        <v>1760</v>
      </c>
      <c r="G491" t="s">
        <v>2991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2985</v>
      </c>
      <c r="D492" t="s">
        <v>2992</v>
      </c>
      <c r="E492" t="s">
        <v>2993</v>
      </c>
      <c r="F492" t="s">
        <v>1760</v>
      </c>
      <c r="G492" t="s">
        <v>2994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1958</v>
      </c>
      <c r="D493" t="s">
        <v>2995</v>
      </c>
      <c r="E493" t="s">
        <v>2996</v>
      </c>
      <c r="F493" t="s">
        <v>1760</v>
      </c>
      <c r="G493" t="s">
        <v>2997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1958</v>
      </c>
      <c r="D494" t="s">
        <v>2998</v>
      </c>
      <c r="E494" t="s">
        <v>2999</v>
      </c>
      <c r="F494" t="s">
        <v>1760</v>
      </c>
      <c r="G494" t="s">
        <v>3000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1958</v>
      </c>
      <c r="D495" t="s">
        <v>3001</v>
      </c>
      <c r="E495" t="s">
        <v>3002</v>
      </c>
      <c r="F495" t="s">
        <v>1760</v>
      </c>
      <c r="G495" t="s">
        <v>3003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2249</v>
      </c>
      <c r="D496" t="s">
        <v>3004</v>
      </c>
      <c r="E496" t="s">
        <v>3005</v>
      </c>
      <c r="F496" t="s">
        <v>1760</v>
      </c>
      <c r="G496" t="s">
        <v>3006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2249</v>
      </c>
      <c r="D497" t="s">
        <v>3007</v>
      </c>
      <c r="E497" t="s">
        <v>3008</v>
      </c>
      <c r="F497" t="s">
        <v>1760</v>
      </c>
      <c r="G497" t="s">
        <v>3009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1787</v>
      </c>
      <c r="D498" t="s">
        <v>3010</v>
      </c>
      <c r="E498" t="s">
        <v>3011</v>
      </c>
      <c r="F498" t="s">
        <v>1760</v>
      </c>
      <c r="G498" t="s">
        <v>3012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2226</v>
      </c>
      <c r="D499" t="s">
        <v>3013</v>
      </c>
      <c r="E499" t="s">
        <v>3014</v>
      </c>
      <c r="F499" t="s">
        <v>1760</v>
      </c>
      <c r="G499" t="s">
        <v>3015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2230</v>
      </c>
      <c r="D500" t="s">
        <v>3016</v>
      </c>
      <c r="E500" t="s">
        <v>3017</v>
      </c>
      <c r="F500" t="s">
        <v>1760</v>
      </c>
      <c r="G500" t="s">
        <v>3018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2418</v>
      </c>
      <c r="D501" t="s">
        <v>3019</v>
      </c>
      <c r="E501" t="s">
        <v>3020</v>
      </c>
      <c r="F501" t="s">
        <v>1760</v>
      </c>
      <c r="G501" t="s">
        <v>3021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2230</v>
      </c>
      <c r="D502" t="s">
        <v>3022</v>
      </c>
      <c r="E502" t="s">
        <v>3023</v>
      </c>
      <c r="F502" t="s">
        <v>1760</v>
      </c>
      <c r="G502" t="s">
        <v>3024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2249</v>
      </c>
      <c r="D503" t="s">
        <v>3025</v>
      </c>
      <c r="E503" t="s">
        <v>3026</v>
      </c>
      <c r="F503" t="s">
        <v>1760</v>
      </c>
      <c r="G503" t="s">
        <v>3027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1873</v>
      </c>
      <c r="D504" t="s">
        <v>3028</v>
      </c>
      <c r="E504" t="s">
        <v>446</v>
      </c>
      <c r="F504" t="s">
        <v>1760</v>
      </c>
      <c r="G504" t="s">
        <v>444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1787</v>
      </c>
      <c r="D505" t="s">
        <v>3029</v>
      </c>
      <c r="E505" t="s">
        <v>3030</v>
      </c>
      <c r="F505" t="s">
        <v>1760</v>
      </c>
      <c r="G505" t="s">
        <v>3031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1873</v>
      </c>
      <c r="D506" t="s">
        <v>3032</v>
      </c>
      <c r="E506" t="s">
        <v>449</v>
      </c>
      <c r="F506" t="s">
        <v>1760</v>
      </c>
      <c r="G506" t="s">
        <v>447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1958</v>
      </c>
      <c r="D507" t="s">
        <v>3033</v>
      </c>
      <c r="E507" t="s">
        <v>3034</v>
      </c>
      <c r="F507" t="s">
        <v>1760</v>
      </c>
      <c r="G507" t="s">
        <v>3035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1958</v>
      </c>
      <c r="D508" t="s">
        <v>3036</v>
      </c>
      <c r="E508" t="s">
        <v>3037</v>
      </c>
      <c r="F508" t="s">
        <v>1760</v>
      </c>
      <c r="G508" t="s">
        <v>3038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1958</v>
      </c>
      <c r="D509" t="s">
        <v>3039</v>
      </c>
      <c r="E509" t="s">
        <v>3040</v>
      </c>
      <c r="F509" t="s">
        <v>1760</v>
      </c>
      <c r="G509" t="s">
        <v>3041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1958</v>
      </c>
      <c r="D510" t="s">
        <v>3042</v>
      </c>
      <c r="E510" t="s">
        <v>3043</v>
      </c>
      <c r="F510" t="s">
        <v>1760</v>
      </c>
      <c r="G510" t="s">
        <v>3044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1958</v>
      </c>
      <c r="D511" t="s">
        <v>3045</v>
      </c>
      <c r="E511" t="s">
        <v>3046</v>
      </c>
      <c r="F511" t="s">
        <v>1760</v>
      </c>
      <c r="G511" t="s">
        <v>3047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1958</v>
      </c>
      <c r="D512" t="s">
        <v>3048</v>
      </c>
      <c r="E512" t="s">
        <v>3049</v>
      </c>
      <c r="F512" t="s">
        <v>1760</v>
      </c>
      <c r="G512" t="s">
        <v>3050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1958</v>
      </c>
      <c r="D513" t="s">
        <v>3051</v>
      </c>
      <c r="E513" t="s">
        <v>3052</v>
      </c>
      <c r="F513" t="s">
        <v>1760</v>
      </c>
      <c r="G513" t="s">
        <v>3053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1958</v>
      </c>
      <c r="D514" t="s">
        <v>3054</v>
      </c>
      <c r="E514" t="s">
        <v>3055</v>
      </c>
      <c r="F514" t="s">
        <v>1760</v>
      </c>
      <c r="G514" t="s">
        <v>3056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1958</v>
      </c>
      <c r="D515" t="s">
        <v>3057</v>
      </c>
      <c r="E515" t="s">
        <v>3058</v>
      </c>
      <c r="F515" t="s">
        <v>1760</v>
      </c>
      <c r="G515" t="s">
        <v>3059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1958</v>
      </c>
      <c r="D516" t="s">
        <v>3060</v>
      </c>
      <c r="E516" t="s">
        <v>3061</v>
      </c>
      <c r="F516" t="s">
        <v>1760</v>
      </c>
      <c r="G516" t="s">
        <v>3062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1958</v>
      </c>
      <c r="D517" t="s">
        <v>3063</v>
      </c>
      <c r="E517" t="s">
        <v>3064</v>
      </c>
      <c r="F517" t="s">
        <v>1760</v>
      </c>
      <c r="G517" t="s">
        <v>3065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1958</v>
      </c>
      <c r="D518" t="s">
        <v>3066</v>
      </c>
      <c r="E518" t="s">
        <v>3067</v>
      </c>
      <c r="F518" t="s">
        <v>1760</v>
      </c>
      <c r="G518" t="s">
        <v>3068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1958</v>
      </c>
      <c r="D519" t="s">
        <v>3069</v>
      </c>
      <c r="E519" t="s">
        <v>3070</v>
      </c>
      <c r="F519" t="s">
        <v>1760</v>
      </c>
      <c r="G519" t="s">
        <v>3071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1958</v>
      </c>
      <c r="D520" t="s">
        <v>3072</v>
      </c>
      <c r="E520" t="s">
        <v>3073</v>
      </c>
      <c r="F520" t="s">
        <v>1760</v>
      </c>
      <c r="G520" t="s">
        <v>3074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1757</v>
      </c>
      <c r="D521" t="s">
        <v>3075</v>
      </c>
      <c r="E521" t="s">
        <v>3076</v>
      </c>
      <c r="F521" t="s">
        <v>1760</v>
      </c>
      <c r="G521" t="s">
        <v>3077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1873</v>
      </c>
      <c r="D522" t="s">
        <v>3078</v>
      </c>
      <c r="E522" t="s">
        <v>453</v>
      </c>
      <c r="F522" t="s">
        <v>1760</v>
      </c>
      <c r="G522" t="s">
        <v>450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1958</v>
      </c>
      <c r="D523" t="s">
        <v>3079</v>
      </c>
      <c r="E523" t="s">
        <v>3080</v>
      </c>
      <c r="F523" t="s">
        <v>1760</v>
      </c>
      <c r="G523" t="s">
        <v>3081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1757</v>
      </c>
      <c r="D524" t="s">
        <v>3082</v>
      </c>
      <c r="E524" t="s">
        <v>3083</v>
      </c>
      <c r="F524" t="s">
        <v>1760</v>
      </c>
      <c r="G524" t="s">
        <v>3084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1873</v>
      </c>
      <c r="D525" t="s">
        <v>3085</v>
      </c>
      <c r="E525" t="s">
        <v>456</v>
      </c>
      <c r="F525" t="s">
        <v>1760</v>
      </c>
      <c r="G525" t="s">
        <v>454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2226</v>
      </c>
      <c r="D526" t="s">
        <v>3086</v>
      </c>
      <c r="E526" t="s">
        <v>3087</v>
      </c>
      <c r="F526" t="s">
        <v>1760</v>
      </c>
      <c r="G526" t="s">
        <v>3088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2226</v>
      </c>
      <c r="D527" t="s">
        <v>3089</v>
      </c>
      <c r="E527" t="s">
        <v>3090</v>
      </c>
      <c r="F527" t="s">
        <v>1760</v>
      </c>
      <c r="G527" t="s">
        <v>3091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2226</v>
      </c>
      <c r="D528" t="s">
        <v>3092</v>
      </c>
      <c r="E528" t="s">
        <v>3093</v>
      </c>
      <c r="F528" t="s">
        <v>1760</v>
      </c>
      <c r="G528" t="s">
        <v>3094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2226</v>
      </c>
      <c r="D529" t="s">
        <v>3095</v>
      </c>
      <c r="E529" t="s">
        <v>3096</v>
      </c>
      <c r="F529" t="s">
        <v>1760</v>
      </c>
      <c r="G529" t="s">
        <v>3097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2226</v>
      </c>
      <c r="D530" t="s">
        <v>3098</v>
      </c>
      <c r="E530" t="s">
        <v>3099</v>
      </c>
      <c r="F530" t="s">
        <v>1760</v>
      </c>
      <c r="G530" t="s">
        <v>3100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2226</v>
      </c>
      <c r="D531" t="s">
        <v>3101</v>
      </c>
      <c r="E531" t="s">
        <v>3102</v>
      </c>
      <c r="F531" t="s">
        <v>1760</v>
      </c>
      <c r="G531" t="s">
        <v>3103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2226</v>
      </c>
      <c r="D532" t="s">
        <v>3104</v>
      </c>
      <c r="E532" t="s">
        <v>3105</v>
      </c>
      <c r="F532" t="s">
        <v>1760</v>
      </c>
      <c r="G532" t="s">
        <v>3106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2226</v>
      </c>
      <c r="D533" t="s">
        <v>3107</v>
      </c>
      <c r="E533" t="s">
        <v>3108</v>
      </c>
      <c r="F533" t="s">
        <v>1760</v>
      </c>
      <c r="G533" t="s">
        <v>3109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2226</v>
      </c>
      <c r="D534" t="s">
        <v>3110</v>
      </c>
      <c r="E534" t="s">
        <v>3111</v>
      </c>
      <c r="F534" t="s">
        <v>1760</v>
      </c>
      <c r="G534" t="s">
        <v>3112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2226</v>
      </c>
      <c r="D535" t="s">
        <v>3113</v>
      </c>
      <c r="E535" t="s">
        <v>3114</v>
      </c>
      <c r="F535" t="s">
        <v>1760</v>
      </c>
      <c r="G535" t="s">
        <v>3115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1873</v>
      </c>
      <c r="D536" t="s">
        <v>3116</v>
      </c>
      <c r="E536" t="s">
        <v>460</v>
      </c>
      <c r="F536" t="s">
        <v>1760</v>
      </c>
      <c r="G536" t="s">
        <v>457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1757</v>
      </c>
      <c r="D537" t="s">
        <v>3117</v>
      </c>
      <c r="E537" t="s">
        <v>3118</v>
      </c>
      <c r="F537" t="s">
        <v>1760</v>
      </c>
      <c r="G537" t="s">
        <v>3119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1873</v>
      </c>
      <c r="D538" t="s">
        <v>3120</v>
      </c>
      <c r="E538" t="s">
        <v>463</v>
      </c>
      <c r="F538" t="s">
        <v>1760</v>
      </c>
      <c r="G538" t="s">
        <v>461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3121</v>
      </c>
      <c r="D539" t="s">
        <v>3122</v>
      </c>
      <c r="E539" t="s">
        <v>3123</v>
      </c>
      <c r="F539" t="s">
        <v>1760</v>
      </c>
      <c r="G539" t="s">
        <v>3124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1873</v>
      </c>
      <c r="D540" t="s">
        <v>3125</v>
      </c>
      <c r="E540" t="s">
        <v>3126</v>
      </c>
      <c r="F540" t="s">
        <v>1760</v>
      </c>
      <c r="G540" t="s">
        <v>464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2249</v>
      </c>
      <c r="D541" t="s">
        <v>3127</v>
      </c>
      <c r="E541" t="s">
        <v>3128</v>
      </c>
      <c r="F541" t="s">
        <v>1760</v>
      </c>
      <c r="G541" t="s">
        <v>3129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2985</v>
      </c>
      <c r="D542" t="s">
        <v>3130</v>
      </c>
      <c r="E542" t="s">
        <v>3131</v>
      </c>
      <c r="F542" t="s">
        <v>1760</v>
      </c>
      <c r="G542" t="s">
        <v>3132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1757</v>
      </c>
      <c r="D543" t="s">
        <v>3133</v>
      </c>
      <c r="E543" t="s">
        <v>3134</v>
      </c>
      <c r="F543" t="s">
        <v>1760</v>
      </c>
      <c r="G543" t="s">
        <v>3135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1958</v>
      </c>
      <c r="D544" t="s">
        <v>3136</v>
      </c>
      <c r="E544" t="s">
        <v>3137</v>
      </c>
      <c r="F544" t="s">
        <v>1760</v>
      </c>
      <c r="G544" t="s">
        <v>3138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2466</v>
      </c>
      <c r="D545" t="s">
        <v>3139</v>
      </c>
      <c r="E545" t="s">
        <v>3140</v>
      </c>
      <c r="F545" t="s">
        <v>1760</v>
      </c>
      <c r="G545" t="s">
        <v>3141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1873</v>
      </c>
      <c r="D546" t="s">
        <v>3142</v>
      </c>
      <c r="E546" t="s">
        <v>468</v>
      </c>
      <c r="F546" t="s">
        <v>1760</v>
      </c>
      <c r="G546" t="s">
        <v>466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2249</v>
      </c>
      <c r="D547" t="s">
        <v>3143</v>
      </c>
      <c r="E547" t="s">
        <v>3144</v>
      </c>
      <c r="F547" t="s">
        <v>1760</v>
      </c>
      <c r="G547" t="s">
        <v>3145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2249</v>
      </c>
      <c r="D548" t="s">
        <v>3146</v>
      </c>
      <c r="E548" t="s">
        <v>3147</v>
      </c>
      <c r="F548" t="s">
        <v>1760</v>
      </c>
      <c r="G548" t="s">
        <v>3148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1873</v>
      </c>
      <c r="D549" t="s">
        <v>3149</v>
      </c>
      <c r="E549" t="s">
        <v>3150</v>
      </c>
      <c r="F549" t="s">
        <v>1760</v>
      </c>
      <c r="G549" t="s">
        <v>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3151</v>
      </c>
      <c r="D550" t="s">
        <v>3152</v>
      </c>
      <c r="E550" t="s">
        <v>3153</v>
      </c>
      <c r="F550" t="s">
        <v>1760</v>
      </c>
      <c r="G550" t="s">
        <v>3154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1958</v>
      </c>
      <c r="D551" t="s">
        <v>3155</v>
      </c>
      <c r="E551" t="s">
        <v>3156</v>
      </c>
      <c r="F551" t="s">
        <v>1760</v>
      </c>
      <c r="G551" t="s">
        <v>3157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2249</v>
      </c>
      <c r="D552" t="s">
        <v>3158</v>
      </c>
      <c r="E552" t="s">
        <v>3159</v>
      </c>
      <c r="F552" t="s">
        <v>1760</v>
      </c>
      <c r="G552" t="s">
        <v>3160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2249</v>
      </c>
      <c r="D553" t="s">
        <v>3161</v>
      </c>
      <c r="E553" t="s">
        <v>3162</v>
      </c>
      <c r="F553" t="s">
        <v>1760</v>
      </c>
      <c r="G553" t="s">
        <v>3163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2249</v>
      </c>
      <c r="D554" t="s">
        <v>3164</v>
      </c>
      <c r="E554" t="s">
        <v>3165</v>
      </c>
      <c r="F554" t="s">
        <v>1760</v>
      </c>
      <c r="G554" t="s">
        <v>3166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1757</v>
      </c>
      <c r="D555" t="s">
        <v>3167</v>
      </c>
      <c r="E555" t="s">
        <v>3168</v>
      </c>
      <c r="F555" t="s">
        <v>1760</v>
      </c>
      <c r="G555" t="s">
        <v>3169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1757</v>
      </c>
      <c r="D556" t="s">
        <v>3170</v>
      </c>
      <c r="E556" t="s">
        <v>3171</v>
      </c>
      <c r="F556" t="s">
        <v>1760</v>
      </c>
      <c r="G556" t="s">
        <v>3172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1787</v>
      </c>
      <c r="D557" t="s">
        <v>3173</v>
      </c>
      <c r="E557" t="s">
        <v>3174</v>
      </c>
      <c r="F557" t="s">
        <v>1760</v>
      </c>
      <c r="G557" t="s">
        <v>3175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2985</v>
      </c>
      <c r="D558" t="s">
        <v>3176</v>
      </c>
      <c r="E558" t="s">
        <v>3177</v>
      </c>
      <c r="F558" t="s">
        <v>1760</v>
      </c>
      <c r="G558" t="s">
        <v>3178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1768</v>
      </c>
      <c r="D559" t="s">
        <v>3179</v>
      </c>
      <c r="E559" t="s">
        <v>3180</v>
      </c>
      <c r="F559" t="s">
        <v>1760</v>
      </c>
      <c r="G559" t="s">
        <v>3181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2249</v>
      </c>
      <c r="D560" t="s">
        <v>3182</v>
      </c>
      <c r="E560" t="s">
        <v>3183</v>
      </c>
      <c r="F560" t="s">
        <v>1760</v>
      </c>
      <c r="G560" t="s">
        <v>3184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zoomScale="90" zoomScaleNormal="90" workbookViewId="0">
      <pane ySplit="2" topLeftCell="A3" activePane="bottomLeft" state="frozen"/>
      <selection pane="bottomLeft" activeCell="G17" sqref="G17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6" t="s">
        <v>470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G1" s="76"/>
      <c r="K1" s="119" t="s">
        <v>48</v>
      </c>
    </row>
    <row r="2" spans="1:27" ht="36" customHeight="1">
      <c r="A2" s="12" t="s">
        <v>471</v>
      </c>
      <c r="B2" s="12" t="s">
        <v>472</v>
      </c>
      <c r="C2" s="275" t="s">
        <v>473</v>
      </c>
      <c r="D2" s="12" t="s">
        <v>474</v>
      </c>
      <c r="E2" s="12" t="s">
        <v>475</v>
      </c>
      <c r="F2" s="12" t="s">
        <v>476</v>
      </c>
      <c r="G2" s="41" t="s">
        <v>477</v>
      </c>
      <c r="H2" s="12" t="s">
        <v>478</v>
      </c>
      <c r="I2" s="77" t="s">
        <v>54</v>
      </c>
      <c r="J2" s="77" t="s">
        <v>55</v>
      </c>
      <c r="K2" s="77" t="s">
        <v>56</v>
      </c>
      <c r="L2" s="241" t="s">
        <v>479</v>
      </c>
      <c r="M2" s="110" t="s">
        <v>480</v>
      </c>
      <c r="N2" s="38" t="s">
        <v>481</v>
      </c>
      <c r="O2" s="38" t="s">
        <v>482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5043</v>
      </c>
      <c r="D3" s="197">
        <f>IFERROR(VLOOKUP(G3,$T$6:$AA$500,4,FALSE),"")</f>
        <v>5043</v>
      </c>
      <c r="E3" s="35" t="str">
        <f>IFERROR(VLOOKUP(G3,$T$6:$AA$500,5,FALSE),"")</f>
        <v>5043 Pomoći iz državnog proračuna kroz ostale prihode za posebne namjene</v>
      </c>
      <c r="F3" s="267">
        <f>IFERROR(VLOOKUP(G3,$T$6:$AA$500,2,FALSE),"")</f>
        <v>63911</v>
      </c>
      <c r="G3" s="198" t="s">
        <v>3201</v>
      </c>
      <c r="H3" s="199" t="str">
        <f>IFERROR(VLOOKUP(G3,$T$6:$AA$500,3,FALSE),"")</f>
        <v>Tekući prijenosi između proračunskih korisnika istog proračuna</v>
      </c>
      <c r="I3" s="73">
        <v>850</v>
      </c>
      <c r="J3" s="73">
        <v>850</v>
      </c>
      <c r="K3" s="73">
        <v>850</v>
      </c>
      <c r="L3" s="242" t="s">
        <v>3197</v>
      </c>
      <c r="M3" t="str">
        <f>IF(F3="","",'OPĆI DIO'!$C$1)</f>
        <v>2160 SVEUČILIŠTE U RIJECI - GRAĐEVINSKI FAKULTET</v>
      </c>
      <c r="N3" t="str">
        <f>LEFT(F3,2)</f>
        <v>63</v>
      </c>
      <c r="O3" t="str">
        <f>LEFT(F3,3)</f>
        <v>639</v>
      </c>
      <c r="P3" t="s">
        <v>483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31</v>
      </c>
      <c r="D4" s="197">
        <f t="shared" ref="D4:D67" si="1">IFERROR(VLOOKUP(G4,$T$6:$AA$500,4,FALSE),"")</f>
        <v>31</v>
      </c>
      <c r="E4" s="35" t="str">
        <f t="shared" ref="E4:E67" si="2">IFERROR(VLOOKUP(G4,$T$6:$AA$500,5,FALSE),"")</f>
        <v>Vlastiti prihodi</v>
      </c>
      <c r="F4" s="267">
        <f t="shared" ref="F4:F67" si="3">IFERROR(VLOOKUP(G4,$T$6:$AA$500,2,FALSE),"")</f>
        <v>66151</v>
      </c>
      <c r="G4" s="198" t="s">
        <v>3202</v>
      </c>
      <c r="H4" s="199" t="str">
        <f t="shared" ref="H4:H67" si="4">IFERROR(VLOOKUP(G4,$T$6:$AA$500,3,FALSE),"")</f>
        <v>Prihodi od pruženih usluga</v>
      </c>
      <c r="I4" s="73">
        <v>180000</v>
      </c>
      <c r="J4" s="73">
        <v>190000</v>
      </c>
      <c r="K4" s="73">
        <v>200000</v>
      </c>
      <c r="L4" s="242"/>
      <c r="M4" t="str">
        <f>IF(F4="","",'OPĆI DIO'!$C$1)</f>
        <v>2160 SVEUČILIŠTE U RIJECI - GRAĐEVINSKI FAKULTET</v>
      </c>
      <c r="N4" t="str">
        <f t="shared" ref="N4:N67" si="5">LEFT(F4,2)</f>
        <v>66</v>
      </c>
      <c r="O4" t="str">
        <f t="shared" ref="O4:O67" si="6">LEFT(F4,3)</f>
        <v>661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43</v>
      </c>
      <c r="D5" s="197">
        <f t="shared" si="1"/>
        <v>43</v>
      </c>
      <c r="E5" s="35" t="str">
        <f t="shared" si="2"/>
        <v>Ostali prihodi za posebne namjene</v>
      </c>
      <c r="F5" s="267">
        <f t="shared" si="3"/>
        <v>65264</v>
      </c>
      <c r="G5" s="198" t="s">
        <v>3203</v>
      </c>
      <c r="H5" s="199" t="str">
        <f t="shared" si="4"/>
        <v>Sufinanciranje cijene usluge, participacije i slično</v>
      </c>
      <c r="I5" s="73">
        <v>400000</v>
      </c>
      <c r="J5" s="73">
        <v>400000</v>
      </c>
      <c r="K5" s="73">
        <v>400000</v>
      </c>
      <c r="L5" s="242"/>
      <c r="M5" t="str">
        <f>IF(F5="","",'OPĆI DIO'!$C$1)</f>
        <v>2160 SVEUČILIŠTE U RIJECI - GRAĐEVINSKI FAKULTET</v>
      </c>
      <c r="N5" t="str">
        <f t="shared" si="5"/>
        <v>65</v>
      </c>
      <c r="O5" t="str">
        <f t="shared" si="6"/>
        <v>652</v>
      </c>
      <c r="P5" t="s">
        <v>474</v>
      </c>
      <c r="Q5" t="s">
        <v>475</v>
      </c>
      <c r="T5" t="s">
        <v>484</v>
      </c>
      <c r="U5" s="13" t="s">
        <v>485</v>
      </c>
      <c r="V5" s="12" t="s">
        <v>486</v>
      </c>
      <c r="W5" s="12" t="s">
        <v>487</v>
      </c>
      <c r="X5" s="12" t="s">
        <v>475</v>
      </c>
      <c r="Y5" s="42" t="s">
        <v>488</v>
      </c>
      <c r="Z5" s="42" t="s">
        <v>489</v>
      </c>
      <c r="AA5" s="266" t="s">
        <v>490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11</v>
      </c>
      <c r="D6" s="197">
        <f t="shared" si="1"/>
        <v>11</v>
      </c>
      <c r="E6" s="35" t="str">
        <f t="shared" si="2"/>
        <v>Opći prihodi i primici</v>
      </c>
      <c r="F6" s="267">
        <f t="shared" si="3"/>
        <v>67111</v>
      </c>
      <c r="G6" s="198" t="s">
        <v>3204</v>
      </c>
      <c r="H6" s="199" t="str">
        <f t="shared" si="4"/>
        <v xml:space="preserve">Prihodi iz nadležnog proračuna za financiranje rashoda poslovanja </v>
      </c>
      <c r="I6" s="73">
        <v>3772059</v>
      </c>
      <c r="J6" s="73">
        <v>3872491</v>
      </c>
      <c r="K6" s="73">
        <v>3921896</v>
      </c>
      <c r="L6" s="242"/>
      <c r="M6" t="str">
        <f>IF(F6="","",'OPĆI DIO'!$C$1)</f>
        <v>2160 SVEUČILIŠTE U RIJECI - GRAĐEVINSKI FAKULTET</v>
      </c>
      <c r="N6" t="str">
        <f>LEFT(F6,2)</f>
        <v>67</v>
      </c>
      <c r="O6" t="str">
        <f t="shared" si="6"/>
        <v>671</v>
      </c>
      <c r="P6">
        <v>11</v>
      </c>
      <c r="Q6" t="s">
        <v>491</v>
      </c>
      <c r="R6">
        <v>11</v>
      </c>
      <c r="T6" t="str">
        <f>U6&amp;"-"&amp;W6</f>
        <v>67111-11</v>
      </c>
      <c r="U6" s="254">
        <v>67111</v>
      </c>
      <c r="V6" s="254" t="s">
        <v>492</v>
      </c>
      <c r="W6" s="254">
        <v>11</v>
      </c>
      <c r="X6" s="254" t="s">
        <v>491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581</v>
      </c>
      <c r="D7" s="197">
        <f t="shared" si="1"/>
        <v>581</v>
      </c>
      <c r="E7" s="35" t="str">
        <f t="shared" si="2"/>
        <v>Mehanizam za oporavak i otpornost – bespovratna sredstva – raspoloživ predujam ili unaprijed naplaćen prihod</v>
      </c>
      <c r="F7" s="267">
        <f t="shared" si="3"/>
        <v>67111</v>
      </c>
      <c r="G7" s="198" t="s">
        <v>3205</v>
      </c>
      <c r="H7" s="199" t="str">
        <f t="shared" si="4"/>
        <v xml:space="preserve">Prihodi iz nadležnog proračuna za financiranje rashoda poslovanja  </v>
      </c>
      <c r="I7" s="73">
        <v>495047</v>
      </c>
      <c r="J7" s="73"/>
      <c r="K7" s="73"/>
      <c r="L7" s="242"/>
      <c r="M7" t="str">
        <f>IF(F7="","",'OPĆI DIO'!$C$1)</f>
        <v>2160 SVEUČILIŠTE U RIJECI - GRAĐEVINSKI FAKULTET</v>
      </c>
      <c r="N7" t="str">
        <f t="shared" si="5"/>
        <v>67</v>
      </c>
      <c r="O7" t="str">
        <f t="shared" si="6"/>
        <v>671</v>
      </c>
      <c r="P7">
        <v>12</v>
      </c>
      <c r="Q7" t="s">
        <v>493</v>
      </c>
      <c r="R7">
        <v>12</v>
      </c>
      <c r="T7" t="str">
        <f t="shared" ref="T7:T64" si="7">U7&amp;"-"&amp;W7</f>
        <v>67111-12</v>
      </c>
      <c r="U7" s="254">
        <v>67111</v>
      </c>
      <c r="V7" s="254" t="s">
        <v>494</v>
      </c>
      <c r="W7" s="254">
        <v>12</v>
      </c>
      <c r="X7" s="254" t="s">
        <v>493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5011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7">
        <f t="shared" si="3"/>
        <v>63911</v>
      </c>
      <c r="G8" s="198" t="s">
        <v>3206</v>
      </c>
      <c r="H8" s="199" t="str">
        <f t="shared" si="4"/>
        <v>Tekući prijenosi između proračunskih korisnika istog proračuna</v>
      </c>
      <c r="I8" s="73">
        <v>173750</v>
      </c>
      <c r="J8" s="73">
        <v>90000</v>
      </c>
      <c r="K8" s="73">
        <v>90000</v>
      </c>
      <c r="L8" s="242" t="s">
        <v>3198</v>
      </c>
      <c r="M8" t="str">
        <f>IF(F8="","",'OPĆI DIO'!$C$1)</f>
        <v>2160 SVEUČILIŠTE U RIJECI - GRAĐEVINSKI FAKULTET</v>
      </c>
      <c r="N8" t="str">
        <f t="shared" si="5"/>
        <v>63</v>
      </c>
      <c r="O8" t="str">
        <f t="shared" si="6"/>
        <v>639</v>
      </c>
      <c r="P8">
        <v>31</v>
      </c>
      <c r="Q8" t="s">
        <v>495</v>
      </c>
      <c r="R8">
        <v>31</v>
      </c>
      <c r="T8" t="str">
        <f t="shared" si="7"/>
        <v>67111-531</v>
      </c>
      <c r="U8" s="254">
        <v>67111</v>
      </c>
      <c r="V8" s="254" t="s">
        <v>494</v>
      </c>
      <c r="W8" s="254">
        <v>531</v>
      </c>
      <c r="X8" s="254" t="s">
        <v>496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>08006</v>
      </c>
      <c r="B9" s="36" t="str">
        <f>IF(F9="","",VLOOKUP('OPĆI DIO'!$C$1,'OPĆI DIO'!$N$4:$W$137,9,FALSE))</f>
        <v>Sveučilišta i veleučilišta u Republici Hrvatskoj</v>
      </c>
      <c r="C9" s="197">
        <f t="shared" si="0"/>
        <v>5011</v>
      </c>
      <c r="D9" s="197">
        <f t="shared" si="1"/>
        <v>5011</v>
      </c>
      <c r="E9" s="35" t="str">
        <f t="shared" si="2"/>
        <v>5011 Pomoći iz državnog proračuna kroz opće prihode i primitke</v>
      </c>
      <c r="F9" s="267">
        <f t="shared" si="3"/>
        <v>63911</v>
      </c>
      <c r="G9" s="198" t="s">
        <v>3206</v>
      </c>
      <c r="H9" s="199" t="str">
        <f t="shared" si="4"/>
        <v>Tekući prijenosi između proračunskih korisnika istog proračuna</v>
      </c>
      <c r="I9" s="73">
        <v>111237</v>
      </c>
      <c r="J9" s="73">
        <v>29520</v>
      </c>
      <c r="K9" s="73">
        <v>5416</v>
      </c>
      <c r="L9" s="242" t="s">
        <v>3198</v>
      </c>
      <c r="M9" t="str">
        <f>IF(F9="","",'OPĆI DIO'!$C$1)</f>
        <v>2160 SVEUČILIŠTE U RIJECI - GRAĐEVINSKI FAKULTET</v>
      </c>
      <c r="N9" t="str">
        <f t="shared" si="5"/>
        <v>63</v>
      </c>
      <c r="O9" t="str">
        <f t="shared" si="6"/>
        <v>639</v>
      </c>
      <c r="P9">
        <v>41</v>
      </c>
      <c r="Q9" t="s">
        <v>497</v>
      </c>
      <c r="R9">
        <v>41</v>
      </c>
      <c r="T9" t="str">
        <f t="shared" si="7"/>
        <v>67111-532</v>
      </c>
      <c r="U9" s="254">
        <v>67111</v>
      </c>
      <c r="V9" s="254" t="s">
        <v>494</v>
      </c>
      <c r="W9" s="254">
        <v>532</v>
      </c>
      <c r="X9" s="254" t="s">
        <v>498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>08006</v>
      </c>
      <c r="B10" s="36" t="str">
        <f>IF(F10="","",VLOOKUP('OPĆI DIO'!$C$1,'OPĆI DIO'!$N$4:$W$137,9,FALSE))</f>
        <v>Sveučilišta i veleučilišta u Republici Hrvatskoj</v>
      </c>
      <c r="C10" s="197">
        <f t="shared" si="0"/>
        <v>581</v>
      </c>
      <c r="D10" s="197">
        <f t="shared" si="1"/>
        <v>581</v>
      </c>
      <c r="E10" s="35" t="str">
        <f t="shared" si="2"/>
        <v>Mehanizam za oporavak i otpornost – bespovratna sredstva – raspoloživ predujam ili unaprijed naplaćen prihod</v>
      </c>
      <c r="F10" s="267">
        <f t="shared" si="3"/>
        <v>63931</v>
      </c>
      <c r="G10" s="198" t="s">
        <v>3207</v>
      </c>
      <c r="H10" s="199" t="str">
        <f t="shared" si="4"/>
        <v>Tekući prijenosi između proračunskih korisnika istog proračuna temeljem prijenosa EU sredstava</v>
      </c>
      <c r="I10" s="73">
        <v>17900</v>
      </c>
      <c r="J10" s="73"/>
      <c r="K10" s="73"/>
      <c r="L10" s="242" t="s">
        <v>3198</v>
      </c>
      <c r="M10" t="str">
        <f>IF(F10="","",'OPĆI DIO'!$C$1)</f>
        <v>2160 SVEUČILIŠTE U RIJECI - GRAĐEVINSKI FAKULTET</v>
      </c>
      <c r="N10" t="str">
        <f t="shared" si="5"/>
        <v>63</v>
      </c>
      <c r="O10" t="str">
        <f t="shared" si="6"/>
        <v>639</v>
      </c>
      <c r="P10">
        <v>43</v>
      </c>
      <c r="Q10" t="s">
        <v>499</v>
      </c>
      <c r="R10">
        <v>43</v>
      </c>
      <c r="T10" t="str">
        <f t="shared" si="7"/>
        <v>67111-54</v>
      </c>
      <c r="U10" s="254">
        <v>67111</v>
      </c>
      <c r="V10" s="254" t="s">
        <v>494</v>
      </c>
      <c r="W10" s="254">
        <v>54</v>
      </c>
      <c r="X10" s="254" t="s">
        <v>500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>08006</v>
      </c>
      <c r="B11" s="36" t="str">
        <f>IF(F11="","",VLOOKUP('OPĆI DIO'!$C$1,'OPĆI DIO'!$N$4:$W$137,9,FALSE))</f>
        <v>Sveučilišta i veleučilišta u Republici Hrvatskoj</v>
      </c>
      <c r="C11" s="197">
        <f t="shared" si="0"/>
        <v>5011</v>
      </c>
      <c r="D11" s="197">
        <f t="shared" si="1"/>
        <v>5011</v>
      </c>
      <c r="E11" s="35" t="str">
        <f t="shared" si="2"/>
        <v>5011 Pomoći iz državnog proračuna kroz opće prihode i primitke</v>
      </c>
      <c r="F11" s="267">
        <f t="shared" si="3"/>
        <v>63911</v>
      </c>
      <c r="G11" s="198" t="s">
        <v>3206</v>
      </c>
      <c r="H11" s="199" t="str">
        <f t="shared" si="4"/>
        <v>Tekući prijenosi između proračunskih korisnika istog proračuna</v>
      </c>
      <c r="I11" s="73">
        <v>12800</v>
      </c>
      <c r="J11" s="73">
        <v>30700</v>
      </c>
      <c r="K11" s="73">
        <v>30700</v>
      </c>
      <c r="L11" s="242" t="s">
        <v>3198</v>
      </c>
      <c r="M11" t="str">
        <f>IF(F11="","",'OPĆI DIO'!$C$1)</f>
        <v>2160 SVEUČILIŠTE U RIJECI - GRAĐEVINSKI FAKULTET</v>
      </c>
      <c r="N11" t="str">
        <f t="shared" si="5"/>
        <v>63</v>
      </c>
      <c r="O11" t="str">
        <f t="shared" si="6"/>
        <v>639</v>
      </c>
      <c r="P11" s="113">
        <v>50</v>
      </c>
      <c r="Q11" s="113" t="s">
        <v>501</v>
      </c>
      <c r="R11" s="113">
        <v>50</v>
      </c>
      <c r="T11" t="str">
        <f t="shared" si="7"/>
        <v>67111-561</v>
      </c>
      <c r="U11" s="254">
        <v>67111</v>
      </c>
      <c r="V11" s="254" t="s">
        <v>494</v>
      </c>
      <c r="W11" s="254">
        <v>561</v>
      </c>
      <c r="X11" s="254" t="s">
        <v>502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>08006</v>
      </c>
      <c r="B12" s="36" t="str">
        <f>IF(F12="","",VLOOKUP('OPĆI DIO'!$C$1,'OPĆI DIO'!$N$4:$W$137,9,FALSE))</f>
        <v>Sveučilišta i veleučilišta u Republici Hrvatskoj</v>
      </c>
      <c r="C12" s="197">
        <f t="shared" si="0"/>
        <v>563</v>
      </c>
      <c r="D12" s="197">
        <f t="shared" si="1"/>
        <v>563</v>
      </c>
      <c r="E12" s="35" t="str">
        <f t="shared" si="2"/>
        <v>Europski fond za regionalni razvoj - predfinanciranje iz izvora 11 Opći prihodi i      primici</v>
      </c>
      <c r="F12" s="267">
        <f t="shared" si="3"/>
        <v>63931</v>
      </c>
      <c r="G12" s="198" t="s">
        <v>3208</v>
      </c>
      <c r="H12" s="199" t="str">
        <f t="shared" si="4"/>
        <v>Tekući prijenosi između proračunskih korisnika istog proračuna temeljem prijenosa EU sredstava</v>
      </c>
      <c r="I12" s="73">
        <v>12757</v>
      </c>
      <c r="J12" s="73"/>
      <c r="K12" s="73"/>
      <c r="L12" s="242" t="s">
        <v>3199</v>
      </c>
      <c r="M12" t="str">
        <f>IF(F12="","",'OPĆI DIO'!$C$1)</f>
        <v>2160 SVEUČILIŠTE U RIJECI - GRAĐEVINSKI FAKULTET</v>
      </c>
      <c r="N12" t="str">
        <f t="shared" si="5"/>
        <v>63</v>
      </c>
      <c r="O12" t="str">
        <f t="shared" si="6"/>
        <v>639</v>
      </c>
      <c r="P12" s="113">
        <v>50</v>
      </c>
      <c r="Q12" s="113" t="s">
        <v>503</v>
      </c>
      <c r="R12" s="113">
        <v>50</v>
      </c>
      <c r="T12" t="str">
        <f t="shared" si="7"/>
        <v>67111-562</v>
      </c>
      <c r="U12" s="254">
        <v>67111</v>
      </c>
      <c r="V12" s="254" t="s">
        <v>494</v>
      </c>
      <c r="W12" s="254">
        <v>562</v>
      </c>
      <c r="X12" s="254" t="s">
        <v>504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>08006</v>
      </c>
      <c r="B13" s="36" t="str">
        <f>IF(F13="","",VLOOKUP('OPĆI DIO'!$C$1,'OPĆI DIO'!$N$4:$W$137,9,FALSE))</f>
        <v>Sveučilišta i veleučilišta u Republici Hrvatskoj</v>
      </c>
      <c r="C13" s="197">
        <f t="shared" si="0"/>
        <v>51000</v>
      </c>
      <c r="D13" s="197">
        <f t="shared" si="1"/>
        <v>51000</v>
      </c>
      <c r="E13" s="35" t="str">
        <f t="shared" si="2"/>
        <v>51000 Programi Unije – raspoloživ predujam</v>
      </c>
      <c r="F13" s="267">
        <f t="shared" si="3"/>
        <v>63931</v>
      </c>
      <c r="G13" s="198" t="s">
        <v>3209</v>
      </c>
      <c r="H13" s="199" t="str">
        <f t="shared" si="4"/>
        <v>Tekući prijenosi između proračunskih korisnika istog proračuna temeljem prijenosa EU sredstava</v>
      </c>
      <c r="I13" s="73">
        <v>137584</v>
      </c>
      <c r="J13" s="73">
        <v>68794</v>
      </c>
      <c r="K13" s="73"/>
      <c r="L13" s="242" t="s">
        <v>3200</v>
      </c>
      <c r="M13" t="str">
        <f>IF(F13="","",'OPĆI DIO'!$C$1)</f>
        <v>2160 SVEUČILIŠTE U RIJECI - GRAĐEVINSKI FAKULTET</v>
      </c>
      <c r="N13" t="str">
        <f t="shared" si="5"/>
        <v>63</v>
      </c>
      <c r="O13" t="str">
        <f t="shared" si="6"/>
        <v>639</v>
      </c>
      <c r="P13" s="113">
        <v>50</v>
      </c>
      <c r="Q13" s="113" t="s">
        <v>505</v>
      </c>
      <c r="R13" s="113">
        <v>50</v>
      </c>
      <c r="T13" t="str">
        <f t="shared" si="7"/>
        <v>67111-563</v>
      </c>
      <c r="U13" s="254">
        <v>67111</v>
      </c>
      <c r="V13" s="254" t="s">
        <v>494</v>
      </c>
      <c r="W13" s="254">
        <v>563</v>
      </c>
      <c r="X13" s="254" t="s">
        <v>506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>08006</v>
      </c>
      <c r="B14" s="36" t="str">
        <f>IF(F14="","",VLOOKUP('OPĆI DIO'!$C$1,'OPĆI DIO'!$N$4:$W$137,9,FALSE))</f>
        <v>Sveučilišta i veleučilišta u Republici Hrvatskoj</v>
      </c>
      <c r="C14" s="197">
        <f t="shared" si="0"/>
        <v>51000</v>
      </c>
      <c r="D14" s="197">
        <f t="shared" si="1"/>
        <v>51000</v>
      </c>
      <c r="E14" s="35" t="str">
        <f t="shared" si="2"/>
        <v>51000 Programi Unije – raspoloživ predujam</v>
      </c>
      <c r="F14" s="267">
        <f t="shared" si="3"/>
        <v>63231</v>
      </c>
      <c r="G14" s="198" t="s">
        <v>3210</v>
      </c>
      <c r="H14" s="199" t="str">
        <f t="shared" si="4"/>
        <v xml:space="preserve">Tekuće pomoći od institucija i tijela EU   </v>
      </c>
      <c r="I14" s="73">
        <v>76169</v>
      </c>
      <c r="J14" s="73"/>
      <c r="K14" s="73"/>
      <c r="L14" s="242"/>
      <c r="M14" t="str">
        <f>IF(F14="","",'OPĆI DIO'!$C$1)</f>
        <v>2160 SVEUČILIŠTE U RIJECI - GRAĐEVINSKI FAKULTET</v>
      </c>
      <c r="N14" t="str">
        <f t="shared" si="5"/>
        <v>63</v>
      </c>
      <c r="O14" t="str">
        <f t="shared" si="6"/>
        <v>632</v>
      </c>
      <c r="P14" s="113">
        <v>50</v>
      </c>
      <c r="Q14" s="113" t="s">
        <v>507</v>
      </c>
      <c r="R14" s="113">
        <v>50</v>
      </c>
      <c r="T14" t="str">
        <f t="shared" si="7"/>
        <v>67111-564</v>
      </c>
      <c r="U14" s="254">
        <v>67111</v>
      </c>
      <c r="V14" s="254" t="s">
        <v>494</v>
      </c>
      <c r="W14" s="254">
        <v>564</v>
      </c>
      <c r="X14" s="254" t="s">
        <v>508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>08006</v>
      </c>
      <c r="B15" s="36" t="str">
        <f>IF(F15="","",VLOOKUP('OPĆI DIO'!$C$1,'OPĆI DIO'!$N$4:$W$137,9,FALSE))</f>
        <v>Sveučilišta i veleučilišta u Republici Hrvatskoj</v>
      </c>
      <c r="C15" s="197">
        <f t="shared" si="0"/>
        <v>51000</v>
      </c>
      <c r="D15" s="197">
        <f t="shared" si="1"/>
        <v>51000</v>
      </c>
      <c r="E15" s="35" t="str">
        <f t="shared" si="2"/>
        <v>51000 Programi Unije – raspoloživ predujam</v>
      </c>
      <c r="F15" s="267">
        <f t="shared" si="3"/>
        <v>63231</v>
      </c>
      <c r="G15" s="198" t="s">
        <v>3210</v>
      </c>
      <c r="H15" s="199" t="str">
        <f t="shared" si="4"/>
        <v xml:space="preserve">Tekuće pomoći od institucija i tijela EU   </v>
      </c>
      <c r="I15" s="73">
        <v>14990</v>
      </c>
      <c r="J15" s="73"/>
      <c r="K15" s="73"/>
      <c r="L15" s="242"/>
      <c r="M15" t="str">
        <f>IF(F15="","",'OPĆI DIO'!$C$1)</f>
        <v>2160 SVEUČILIŠTE U RIJECI - GRAĐEVINSKI FAKULTET</v>
      </c>
      <c r="N15" t="str">
        <f t="shared" si="5"/>
        <v>63</v>
      </c>
      <c r="O15" t="str">
        <f t="shared" si="6"/>
        <v>632</v>
      </c>
      <c r="P15" s="113">
        <v>50</v>
      </c>
      <c r="Q15" s="113" t="s">
        <v>509</v>
      </c>
      <c r="R15" s="113">
        <v>50</v>
      </c>
      <c r="T15" t="str">
        <f t="shared" si="7"/>
        <v>67111-565</v>
      </c>
      <c r="U15" s="254">
        <v>67111</v>
      </c>
      <c r="V15" s="254" t="s">
        <v>494</v>
      </c>
      <c r="W15" s="254">
        <v>565</v>
      </c>
      <c r="X15" s="254" t="s">
        <v>510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>08006</v>
      </c>
      <c r="B16" s="36" t="str">
        <f>IF(F16="","",VLOOKUP('OPĆI DIO'!$C$1,'OPĆI DIO'!$N$4:$W$137,9,FALSE))</f>
        <v>Sveučilišta i veleučilišta u Republici Hrvatskoj</v>
      </c>
      <c r="C16" s="197">
        <f t="shared" si="0"/>
        <v>810</v>
      </c>
      <c r="D16" s="197">
        <f t="shared" si="1"/>
        <v>810</v>
      </c>
      <c r="E16" s="35" t="str">
        <f t="shared" si="2"/>
        <v>Namjenski primici od zaduživanja – ostali</v>
      </c>
      <c r="F16" s="267">
        <f t="shared" si="3"/>
        <v>84132</v>
      </c>
      <c r="G16" s="198" t="s">
        <v>3211</v>
      </c>
      <c r="H16" s="199" t="str">
        <f t="shared" si="4"/>
        <v>Primljeni zajmovi od međunarodnih organizacija - dugoročni</v>
      </c>
      <c r="I16" s="73">
        <v>93816</v>
      </c>
      <c r="J16" s="73">
        <v>93816</v>
      </c>
      <c r="K16" s="73"/>
      <c r="L16" s="242"/>
      <c r="M16" t="str">
        <f>IF(F16="","",'OPĆI DIO'!$C$1)</f>
        <v>2160 SVEUČILIŠTE U RIJECI - GRAĐEVINSKI FAKULTET</v>
      </c>
      <c r="N16" t="str">
        <f t="shared" si="5"/>
        <v>84</v>
      </c>
      <c r="O16" t="str">
        <f t="shared" si="6"/>
        <v>841</v>
      </c>
      <c r="P16" s="113">
        <v>50</v>
      </c>
      <c r="Q16" s="113" t="s">
        <v>511</v>
      </c>
      <c r="R16" s="113">
        <v>50</v>
      </c>
      <c r="T16" t="str">
        <f t="shared" si="7"/>
        <v>67111-566</v>
      </c>
      <c r="U16" s="254">
        <v>67111</v>
      </c>
      <c r="V16" s="254" t="s">
        <v>494</v>
      </c>
      <c r="W16" s="254">
        <v>566</v>
      </c>
      <c r="X16" s="254" t="s">
        <v>512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7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2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513</v>
      </c>
      <c r="R17" s="113">
        <v>50</v>
      </c>
      <c r="T17" t="str">
        <f t="shared" si="7"/>
        <v>67111-567</v>
      </c>
      <c r="U17" s="254">
        <v>67111</v>
      </c>
      <c r="V17" s="254" t="s">
        <v>494</v>
      </c>
      <c r="W17" s="254">
        <v>567</v>
      </c>
      <c r="X17" s="254" t="s">
        <v>514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7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2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0">
        <v>51</v>
      </c>
      <c r="Q18" s="250" t="s">
        <v>515</v>
      </c>
      <c r="R18" s="250">
        <v>51</v>
      </c>
      <c r="T18" t="str">
        <f t="shared" si="7"/>
        <v>67111-575</v>
      </c>
      <c r="U18" s="254">
        <v>67111</v>
      </c>
      <c r="V18" s="254" t="s">
        <v>494</v>
      </c>
      <c r="W18" s="254">
        <v>575</v>
      </c>
      <c r="X18" s="254" t="s">
        <v>516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7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2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1">
        <v>11</v>
      </c>
      <c r="Q19" s="251" t="s">
        <v>517</v>
      </c>
      <c r="R19" s="251">
        <v>11</v>
      </c>
      <c r="T19" t="str">
        <f t="shared" si="7"/>
        <v>67111-577</v>
      </c>
      <c r="U19" s="254">
        <v>67111</v>
      </c>
      <c r="V19" s="254" t="s">
        <v>494</v>
      </c>
      <c r="W19" s="254">
        <v>577</v>
      </c>
      <c r="X19" s="254" t="s">
        <v>518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7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2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0">
        <v>31</v>
      </c>
      <c r="Q20" s="250" t="s">
        <v>519</v>
      </c>
      <c r="R20" s="250">
        <v>31</v>
      </c>
      <c r="T20" t="str">
        <f t="shared" si="7"/>
        <v>67111-578</v>
      </c>
      <c r="U20" s="254">
        <v>67111</v>
      </c>
      <c r="V20" s="254" t="s">
        <v>494</v>
      </c>
      <c r="W20" s="254">
        <v>578</v>
      </c>
      <c r="X20" s="254" t="s">
        <v>520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7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2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0">
        <v>43</v>
      </c>
      <c r="Q21" s="250" t="s">
        <v>521</v>
      </c>
      <c r="R21" s="250">
        <v>43</v>
      </c>
      <c r="T21" t="str">
        <f t="shared" si="7"/>
        <v>67111-579</v>
      </c>
      <c r="U21" s="254">
        <v>67111</v>
      </c>
      <c r="V21" s="254" t="s">
        <v>494</v>
      </c>
      <c r="W21" s="254">
        <v>579</v>
      </c>
      <c r="X21" s="254" t="s">
        <v>522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7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2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0">
        <v>81</v>
      </c>
      <c r="Q22" s="250" t="s">
        <v>523</v>
      </c>
      <c r="R22" s="250">
        <v>81</v>
      </c>
      <c r="T22" t="str">
        <f t="shared" si="7"/>
        <v>67111-581</v>
      </c>
      <c r="U22" s="254">
        <v>67111</v>
      </c>
      <c r="V22" s="254" t="s">
        <v>494</v>
      </c>
      <c r="W22" s="254">
        <v>581</v>
      </c>
      <c r="X22" s="254" t="s">
        <v>524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7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2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525</v>
      </c>
      <c r="R23">
        <v>52</v>
      </c>
      <c r="T23" t="str">
        <f t="shared" si="7"/>
        <v>67111-815</v>
      </c>
      <c r="U23" s="256">
        <v>67111</v>
      </c>
      <c r="V23" s="256" t="s">
        <v>494</v>
      </c>
      <c r="W23" s="256">
        <v>815</v>
      </c>
      <c r="X23" s="256" t="s">
        <v>526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7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2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496</v>
      </c>
      <c r="R24">
        <v>53</v>
      </c>
      <c r="T24" s="278" t="str">
        <f t="shared" si="7"/>
        <v>67121-11</v>
      </c>
      <c r="U24" s="257">
        <v>67121</v>
      </c>
      <c r="V24" s="257" t="s">
        <v>527</v>
      </c>
      <c r="W24" s="257">
        <v>11</v>
      </c>
      <c r="X24" s="257" t="s">
        <v>491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7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2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498</v>
      </c>
      <c r="R25">
        <v>53</v>
      </c>
      <c r="T25" s="278" t="str">
        <f t="shared" si="7"/>
        <v>67121-12</v>
      </c>
      <c r="U25" s="255">
        <v>67121</v>
      </c>
      <c r="V25" s="255" t="s">
        <v>527</v>
      </c>
      <c r="W25" s="255">
        <v>12</v>
      </c>
      <c r="X25" s="255" t="s">
        <v>493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7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2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528</v>
      </c>
      <c r="R26">
        <v>53</v>
      </c>
      <c r="T26" s="278" t="str">
        <f t="shared" si="7"/>
        <v>67121-531</v>
      </c>
      <c r="U26" s="255">
        <v>67121</v>
      </c>
      <c r="V26" s="255" t="s">
        <v>527</v>
      </c>
      <c r="W26" s="255">
        <v>531</v>
      </c>
      <c r="X26" s="255" t="s">
        <v>496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7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2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500</v>
      </c>
      <c r="R27">
        <v>54</v>
      </c>
      <c r="T27" s="278" t="str">
        <f t="shared" si="7"/>
        <v>67121-532</v>
      </c>
      <c r="U27" s="255">
        <v>67121</v>
      </c>
      <c r="V27" s="255" t="s">
        <v>527</v>
      </c>
      <c r="W27" s="255">
        <v>532</v>
      </c>
      <c r="X27" s="255" t="s">
        <v>498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7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2"/>
      <c r="N28" t="str">
        <f t="shared" si="5"/>
        <v/>
      </c>
      <c r="O28" t="str">
        <f t="shared" si="6"/>
        <v/>
      </c>
      <c r="P28">
        <v>561</v>
      </c>
      <c r="Q28" t="s">
        <v>502</v>
      </c>
      <c r="R28">
        <v>561</v>
      </c>
      <c r="T28" s="278" t="str">
        <f t="shared" si="7"/>
        <v>67121-54</v>
      </c>
      <c r="U28" s="255">
        <v>67121</v>
      </c>
      <c r="V28" s="255" t="s">
        <v>527</v>
      </c>
      <c r="W28" s="255">
        <v>54</v>
      </c>
      <c r="X28" s="255" t="s">
        <v>500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7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2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529</v>
      </c>
      <c r="R29">
        <v>562</v>
      </c>
      <c r="T29" s="278" t="str">
        <f t="shared" si="7"/>
        <v>67121-531</v>
      </c>
      <c r="U29" s="255">
        <v>67121</v>
      </c>
      <c r="V29" s="255" t="s">
        <v>527</v>
      </c>
      <c r="W29" s="255">
        <v>531</v>
      </c>
      <c r="X29" s="255" t="s">
        <v>496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7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2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530</v>
      </c>
      <c r="R30">
        <v>563</v>
      </c>
      <c r="T30" s="278" t="str">
        <f t="shared" si="7"/>
        <v>67121-532</v>
      </c>
      <c r="U30" s="255">
        <v>67121</v>
      </c>
      <c r="V30" s="255" t="s">
        <v>527</v>
      </c>
      <c r="W30" s="255">
        <v>532</v>
      </c>
      <c r="X30" s="255" t="s">
        <v>498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7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2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531</v>
      </c>
      <c r="R31">
        <v>564</v>
      </c>
      <c r="T31" s="278" t="str">
        <f t="shared" si="7"/>
        <v>67121-561</v>
      </c>
      <c r="U31" s="255">
        <v>67121</v>
      </c>
      <c r="V31" s="255" t="s">
        <v>527</v>
      </c>
      <c r="W31" s="255">
        <v>561</v>
      </c>
      <c r="X31" s="255" t="s">
        <v>502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7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2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532</v>
      </c>
      <c r="R32">
        <v>565</v>
      </c>
      <c r="T32" s="278" t="str">
        <f t="shared" si="7"/>
        <v>67121-562</v>
      </c>
      <c r="U32" s="255">
        <v>67121</v>
      </c>
      <c r="V32" s="255" t="s">
        <v>527</v>
      </c>
      <c r="W32" s="255">
        <v>562</v>
      </c>
      <c r="X32" s="255" t="s">
        <v>504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7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2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533</v>
      </c>
      <c r="R33">
        <v>566</v>
      </c>
      <c r="T33" s="278" t="str">
        <f t="shared" si="7"/>
        <v>67121-563</v>
      </c>
      <c r="U33" s="255">
        <v>67121</v>
      </c>
      <c r="V33" s="255" t="s">
        <v>527</v>
      </c>
      <c r="W33" s="255">
        <v>563</v>
      </c>
      <c r="X33" s="255" t="s">
        <v>506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7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2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534</v>
      </c>
      <c r="R34">
        <v>567</v>
      </c>
      <c r="T34" s="278" t="str">
        <f t="shared" si="7"/>
        <v>67121-564</v>
      </c>
      <c r="U34" s="255">
        <v>67121</v>
      </c>
      <c r="V34" s="255" t="s">
        <v>527</v>
      </c>
      <c r="W34" s="255">
        <v>564</v>
      </c>
      <c r="X34" s="255" t="s">
        <v>508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7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2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535</v>
      </c>
      <c r="R35">
        <v>575</v>
      </c>
      <c r="T35" s="278" t="str">
        <f t="shared" si="7"/>
        <v>67121-565</v>
      </c>
      <c r="U35" s="255">
        <v>67121</v>
      </c>
      <c r="V35" s="255" t="s">
        <v>527</v>
      </c>
      <c r="W35" s="255">
        <v>565</v>
      </c>
      <c r="X35" s="255" t="s">
        <v>510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7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2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536</v>
      </c>
      <c r="R36">
        <v>577</v>
      </c>
      <c r="T36" s="278" t="str">
        <f t="shared" si="7"/>
        <v>67121-566</v>
      </c>
      <c r="U36" s="255">
        <v>67121</v>
      </c>
      <c r="V36" s="255" t="s">
        <v>527</v>
      </c>
      <c r="W36" s="255">
        <v>566</v>
      </c>
      <c r="X36" s="255" t="s">
        <v>512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7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2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537</v>
      </c>
      <c r="R37">
        <v>578</v>
      </c>
      <c r="T37" s="278" t="str">
        <f t="shared" si="7"/>
        <v>67121-567</v>
      </c>
      <c r="U37" s="255">
        <v>67121</v>
      </c>
      <c r="V37" s="255" t="s">
        <v>527</v>
      </c>
      <c r="W37" s="255">
        <v>567</v>
      </c>
      <c r="X37" s="255" t="s">
        <v>514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7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2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538</v>
      </c>
      <c r="R38">
        <v>579</v>
      </c>
      <c r="T38" s="278" t="str">
        <f t="shared" si="7"/>
        <v>67121-575</v>
      </c>
      <c r="U38" s="255">
        <v>67121</v>
      </c>
      <c r="V38" s="255" t="s">
        <v>527</v>
      </c>
      <c r="W38" s="255">
        <v>575</v>
      </c>
      <c r="X38" s="255" t="s">
        <v>516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7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2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524</v>
      </c>
      <c r="R39">
        <v>581</v>
      </c>
      <c r="T39" s="278" t="str">
        <f t="shared" si="7"/>
        <v>67121-577</v>
      </c>
      <c r="U39" s="255">
        <v>67121</v>
      </c>
      <c r="V39" s="255" t="s">
        <v>527</v>
      </c>
      <c r="W39" s="255">
        <v>577</v>
      </c>
      <c r="X39" s="255" t="s">
        <v>518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7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2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539</v>
      </c>
      <c r="R40">
        <v>61</v>
      </c>
      <c r="T40" s="278" t="str">
        <f t="shared" si="7"/>
        <v>67121-578</v>
      </c>
      <c r="U40" s="255">
        <v>67121</v>
      </c>
      <c r="V40" s="255" t="s">
        <v>527</v>
      </c>
      <c r="W40" s="255">
        <v>578</v>
      </c>
      <c r="X40" s="255" t="s">
        <v>520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7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2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540</v>
      </c>
      <c r="R41">
        <v>71</v>
      </c>
      <c r="T41" s="278" t="str">
        <f t="shared" si="7"/>
        <v>67121-579</v>
      </c>
      <c r="U41" s="255">
        <v>67121</v>
      </c>
      <c r="V41" s="255" t="s">
        <v>527</v>
      </c>
      <c r="W41" s="255">
        <v>579</v>
      </c>
      <c r="X41" s="255" t="s">
        <v>522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7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2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541</v>
      </c>
      <c r="R42">
        <v>810</v>
      </c>
      <c r="T42" s="278" t="str">
        <f t="shared" si="7"/>
        <v>67121-581</v>
      </c>
      <c r="U42" s="255">
        <v>67121</v>
      </c>
      <c r="V42" s="255" t="s">
        <v>527</v>
      </c>
      <c r="W42" s="255">
        <v>581</v>
      </c>
      <c r="X42" s="255" t="s">
        <v>524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7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2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526</v>
      </c>
      <c r="R43">
        <v>815</v>
      </c>
      <c r="T43" t="str">
        <f t="shared" si="7"/>
        <v>67121-815</v>
      </c>
      <c r="U43" s="258">
        <v>67121</v>
      </c>
      <c r="V43" s="258" t="s">
        <v>527</v>
      </c>
      <c r="W43" s="258">
        <v>815</v>
      </c>
      <c r="X43" s="258" t="s">
        <v>526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7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2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78" t="str">
        <f t="shared" si="7"/>
        <v>66141-31</v>
      </c>
      <c r="U44" s="252">
        <v>66141</v>
      </c>
      <c r="V44" s="252" t="s">
        <v>542</v>
      </c>
      <c r="W44" s="252">
        <v>31</v>
      </c>
      <c r="X44" s="252" t="s">
        <v>495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7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2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78" t="str">
        <f t="shared" si="7"/>
        <v>66142-31</v>
      </c>
      <c r="U45" s="4">
        <v>66142</v>
      </c>
      <c r="V45" s="4" t="s">
        <v>543</v>
      </c>
      <c r="W45" s="4">
        <v>31</v>
      </c>
      <c r="X45" s="4" t="s">
        <v>495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7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2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78" t="str">
        <f t="shared" si="7"/>
        <v>66151-31</v>
      </c>
      <c r="U46" s="253">
        <v>66151</v>
      </c>
      <c r="V46" s="253" t="s">
        <v>544</v>
      </c>
      <c r="W46" s="253">
        <v>31</v>
      </c>
      <c r="X46" s="253" t="s">
        <v>495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7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2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78" t="str">
        <f t="shared" si="7"/>
        <v>66311-61</v>
      </c>
      <c r="U47" s="252">
        <v>66311</v>
      </c>
      <c r="V47" s="252" t="s">
        <v>545</v>
      </c>
      <c r="W47" s="252">
        <v>61</v>
      </c>
      <c r="X47" s="252" t="s">
        <v>539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7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2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78" t="str">
        <f t="shared" si="7"/>
        <v>66312-561</v>
      </c>
      <c r="U48" s="254">
        <v>66312</v>
      </c>
      <c r="V48" s="254" t="s">
        <v>546</v>
      </c>
      <c r="W48" s="254">
        <v>561</v>
      </c>
      <c r="X48" s="254" t="s">
        <v>502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7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2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78" t="str">
        <f t="shared" si="7"/>
        <v>66312-562</v>
      </c>
      <c r="U49" s="254">
        <v>66312</v>
      </c>
      <c r="V49" s="254" t="s">
        <v>546</v>
      </c>
      <c r="W49" s="254">
        <v>562</v>
      </c>
      <c r="X49" s="254" t="s">
        <v>504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7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2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78" t="str">
        <f t="shared" si="7"/>
        <v>66312-563</v>
      </c>
      <c r="U50" s="254">
        <v>66312</v>
      </c>
      <c r="V50" s="254" t="s">
        <v>546</v>
      </c>
      <c r="W50" s="254">
        <v>563</v>
      </c>
      <c r="X50" s="254" t="s">
        <v>506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7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2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78" t="str">
        <f t="shared" si="7"/>
        <v>66312-564</v>
      </c>
      <c r="U51" s="254">
        <v>66312</v>
      </c>
      <c r="V51" s="254" t="s">
        <v>546</v>
      </c>
      <c r="W51" s="254">
        <v>564</v>
      </c>
      <c r="X51" s="254" t="s">
        <v>508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7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2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78" t="str">
        <f t="shared" si="7"/>
        <v>66312-565</v>
      </c>
      <c r="U52" s="254">
        <v>66312</v>
      </c>
      <c r="V52" s="254" t="s">
        <v>546</v>
      </c>
      <c r="W52" s="254">
        <v>565</v>
      </c>
      <c r="X52" s="254" t="s">
        <v>510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7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2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78" t="str">
        <f t="shared" si="7"/>
        <v>66312-566</v>
      </c>
      <c r="U53" s="254">
        <v>66312</v>
      </c>
      <c r="V53" s="254" t="s">
        <v>546</v>
      </c>
      <c r="W53" s="254">
        <v>566</v>
      </c>
      <c r="X53" s="254" t="s">
        <v>512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7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2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78" t="str">
        <f t="shared" si="7"/>
        <v>66312-567</v>
      </c>
      <c r="U54" s="254">
        <v>66312</v>
      </c>
      <c r="V54" s="254" t="s">
        <v>546</v>
      </c>
      <c r="W54" s="254">
        <v>567</v>
      </c>
      <c r="X54" s="254" t="s">
        <v>514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7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2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78" t="str">
        <f t="shared" si="7"/>
        <v>66312-575</v>
      </c>
      <c r="U55" s="254">
        <v>66312</v>
      </c>
      <c r="V55" s="254" t="s">
        <v>546</v>
      </c>
      <c r="W55" s="254">
        <v>575</v>
      </c>
      <c r="X55" s="254" t="s">
        <v>516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7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2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78" t="str">
        <f t="shared" si="7"/>
        <v>66312-577</v>
      </c>
      <c r="U56" s="254">
        <v>66312</v>
      </c>
      <c r="V56" s="254" t="s">
        <v>546</v>
      </c>
      <c r="W56" s="254">
        <v>577</v>
      </c>
      <c r="X56" s="254" t="s">
        <v>518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7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2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78" t="str">
        <f t="shared" si="7"/>
        <v>66312-578</v>
      </c>
      <c r="U57" s="254">
        <v>66312</v>
      </c>
      <c r="V57" s="254" t="s">
        <v>546</v>
      </c>
      <c r="W57" s="254">
        <v>578</v>
      </c>
      <c r="X57" s="254" t="s">
        <v>520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7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2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78" t="str">
        <f t="shared" si="7"/>
        <v>66312-579</v>
      </c>
      <c r="U58" s="254">
        <v>66312</v>
      </c>
      <c r="V58" s="254" t="s">
        <v>546</v>
      </c>
      <c r="W58" s="254">
        <v>579</v>
      </c>
      <c r="X58" s="254" t="s">
        <v>522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7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2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78" t="str">
        <f t="shared" si="7"/>
        <v>66312-581</v>
      </c>
      <c r="U59" s="254">
        <v>66312</v>
      </c>
      <c r="V59" s="254" t="s">
        <v>546</v>
      </c>
      <c r="W59" s="254">
        <v>581</v>
      </c>
      <c r="X59" s="254" t="s">
        <v>524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7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2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78" t="str">
        <f t="shared" si="7"/>
        <v>66312-61</v>
      </c>
      <c r="U60" s="254">
        <v>66312</v>
      </c>
      <c r="V60" s="254" t="s">
        <v>546</v>
      </c>
      <c r="W60" s="254">
        <v>61</v>
      </c>
      <c r="X60" s="254" t="s">
        <v>539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7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2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78" t="str">
        <f t="shared" si="7"/>
        <v>66313-561</v>
      </c>
      <c r="U61" s="4">
        <v>66313</v>
      </c>
      <c r="V61" s="4" t="s">
        <v>547</v>
      </c>
      <c r="W61" s="4">
        <v>561</v>
      </c>
      <c r="X61" s="4" t="s">
        <v>502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7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2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78" t="str">
        <f t="shared" si="7"/>
        <v>66313-562</v>
      </c>
      <c r="U62" s="4">
        <v>66313</v>
      </c>
      <c r="V62" s="4" t="s">
        <v>547</v>
      </c>
      <c r="W62" s="4">
        <v>562</v>
      </c>
      <c r="X62" s="4" t="s">
        <v>504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7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2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78" t="str">
        <f t="shared" si="7"/>
        <v>66313-563</v>
      </c>
      <c r="U63" s="4">
        <v>66313</v>
      </c>
      <c r="V63" s="4" t="s">
        <v>547</v>
      </c>
      <c r="W63" s="4">
        <v>563</v>
      </c>
      <c r="X63" s="4" t="s">
        <v>506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7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2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78" t="str">
        <f t="shared" si="7"/>
        <v>66313-564</v>
      </c>
      <c r="U64" s="4">
        <v>66313</v>
      </c>
      <c r="V64" s="4" t="s">
        <v>547</v>
      </c>
      <c r="W64" s="4">
        <v>564</v>
      </c>
      <c r="X64" s="4" t="s">
        <v>508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7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2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548</v>
      </c>
      <c r="T65" s="278" t="str">
        <f t="shared" ref="T65:T128" si="10">U65&amp;"-"&amp;W65</f>
        <v>66313-565</v>
      </c>
      <c r="U65" s="4">
        <v>66313</v>
      </c>
      <c r="V65" s="4" t="s">
        <v>547</v>
      </c>
      <c r="W65" s="4">
        <v>565</v>
      </c>
      <c r="X65" s="4" t="s">
        <v>510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7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2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548</v>
      </c>
      <c r="T66" s="278" t="str">
        <f t="shared" si="10"/>
        <v>66313-566</v>
      </c>
      <c r="U66" s="4">
        <v>66313</v>
      </c>
      <c r="V66" s="4" t="s">
        <v>547</v>
      </c>
      <c r="W66" s="4">
        <v>566</v>
      </c>
      <c r="X66" s="4" t="s">
        <v>512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7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2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548</v>
      </c>
      <c r="T67" s="278" t="str">
        <f t="shared" si="10"/>
        <v>66313-567</v>
      </c>
      <c r="U67" s="4">
        <v>66313</v>
      </c>
      <c r="V67" s="4" t="s">
        <v>547</v>
      </c>
      <c r="W67" s="4">
        <v>567</v>
      </c>
      <c r="X67" s="4" t="s">
        <v>514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7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2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548</v>
      </c>
      <c r="T68" s="278" t="str">
        <f t="shared" si="10"/>
        <v>66313-575</v>
      </c>
      <c r="U68" s="4">
        <v>66313</v>
      </c>
      <c r="V68" s="4" t="s">
        <v>547</v>
      </c>
      <c r="W68" s="4">
        <v>575</v>
      </c>
      <c r="X68" s="4" t="s">
        <v>516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7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2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78" t="str">
        <f t="shared" si="10"/>
        <v>66313-577</v>
      </c>
      <c r="U69" s="4">
        <v>66313</v>
      </c>
      <c r="V69" s="4" t="s">
        <v>547</v>
      </c>
      <c r="W69" s="4">
        <v>577</v>
      </c>
      <c r="X69" s="4" t="s">
        <v>518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7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2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548</v>
      </c>
      <c r="T70" s="278" t="str">
        <f t="shared" si="10"/>
        <v>66313-578</v>
      </c>
      <c r="U70" s="4">
        <v>66313</v>
      </c>
      <c r="V70" s="4" t="s">
        <v>547</v>
      </c>
      <c r="W70" s="4">
        <v>578</v>
      </c>
      <c r="X70" s="4" t="s">
        <v>520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7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2"/>
      <c r="T71" s="278" t="str">
        <f t="shared" si="10"/>
        <v>66313-579</v>
      </c>
      <c r="U71" s="4">
        <v>66313</v>
      </c>
      <c r="V71" s="4" t="s">
        <v>547</v>
      </c>
      <c r="W71" s="4">
        <v>579</v>
      </c>
      <c r="X71" s="4" t="s">
        <v>522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7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2"/>
      <c r="T72" s="278" t="str">
        <f t="shared" si="10"/>
        <v>66313-581</v>
      </c>
      <c r="U72" s="4">
        <v>66313</v>
      </c>
      <c r="V72" s="4" t="s">
        <v>547</v>
      </c>
      <c r="W72" s="4">
        <v>581</v>
      </c>
      <c r="X72" s="4" t="s">
        <v>524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7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2"/>
      <c r="T73" s="278" t="str">
        <f t="shared" si="10"/>
        <v>66313-61</v>
      </c>
      <c r="U73" s="4">
        <v>66313</v>
      </c>
      <c r="V73" s="4" t="s">
        <v>547</v>
      </c>
      <c r="W73" s="4">
        <v>61</v>
      </c>
      <c r="X73" s="4" t="s">
        <v>539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7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2"/>
      <c r="T74" s="278" t="str">
        <f t="shared" si="10"/>
        <v>66314-561</v>
      </c>
      <c r="U74" s="254">
        <v>66314</v>
      </c>
      <c r="V74" s="254" t="s">
        <v>549</v>
      </c>
      <c r="W74" s="254">
        <v>561</v>
      </c>
      <c r="X74" s="254" t="s">
        <v>502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7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2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548</v>
      </c>
      <c r="T75" s="278" t="str">
        <f t="shared" si="10"/>
        <v>66314-562</v>
      </c>
      <c r="U75" s="254">
        <v>66314</v>
      </c>
      <c r="V75" s="254" t="s">
        <v>549</v>
      </c>
      <c r="W75" s="254">
        <v>562</v>
      </c>
      <c r="X75" s="254" t="s">
        <v>504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7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2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548</v>
      </c>
      <c r="T76" s="278" t="str">
        <f t="shared" si="10"/>
        <v>66314-563</v>
      </c>
      <c r="U76" s="254">
        <v>66314</v>
      </c>
      <c r="V76" s="254" t="s">
        <v>549</v>
      </c>
      <c r="W76" s="254">
        <v>563</v>
      </c>
      <c r="X76" s="254" t="s">
        <v>506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7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2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548</v>
      </c>
      <c r="T77" s="278" t="str">
        <f t="shared" si="10"/>
        <v>66314-564</v>
      </c>
      <c r="U77" s="254">
        <v>66314</v>
      </c>
      <c r="V77" s="254" t="s">
        <v>549</v>
      </c>
      <c r="W77" s="254">
        <v>564</v>
      </c>
      <c r="X77" s="254" t="s">
        <v>508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7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2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548</v>
      </c>
      <c r="T78" s="278" t="str">
        <f t="shared" si="10"/>
        <v>66314-565</v>
      </c>
      <c r="U78" s="254">
        <v>66314</v>
      </c>
      <c r="V78" s="254" t="s">
        <v>549</v>
      </c>
      <c r="W78" s="254">
        <v>565</v>
      </c>
      <c r="X78" s="254" t="s">
        <v>510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7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2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548</v>
      </c>
      <c r="T79" s="278" t="str">
        <f t="shared" si="10"/>
        <v>66314-566</v>
      </c>
      <c r="U79" s="254">
        <v>66314</v>
      </c>
      <c r="V79" s="254" t="s">
        <v>549</v>
      </c>
      <c r="W79" s="254">
        <v>566</v>
      </c>
      <c r="X79" s="254" t="s">
        <v>512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7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2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548</v>
      </c>
      <c r="T80" s="278" t="str">
        <f t="shared" si="10"/>
        <v>66314-567</v>
      </c>
      <c r="U80" s="254">
        <v>66314</v>
      </c>
      <c r="V80" s="254" t="s">
        <v>549</v>
      </c>
      <c r="W80" s="254">
        <v>567</v>
      </c>
      <c r="X80" s="254" t="s">
        <v>514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7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2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548</v>
      </c>
      <c r="T81" s="278" t="str">
        <f t="shared" si="10"/>
        <v>66314-575</v>
      </c>
      <c r="U81" s="254">
        <v>66314</v>
      </c>
      <c r="V81" s="254" t="s">
        <v>549</v>
      </c>
      <c r="W81" s="254">
        <v>575</v>
      </c>
      <c r="X81" s="254" t="s">
        <v>516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7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2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548</v>
      </c>
      <c r="T82" s="278" t="str">
        <f t="shared" si="10"/>
        <v>66314-577</v>
      </c>
      <c r="U82" s="254">
        <v>66314</v>
      </c>
      <c r="V82" s="254" t="s">
        <v>549</v>
      </c>
      <c r="W82" s="254">
        <v>577</v>
      </c>
      <c r="X82" s="254" t="s">
        <v>518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7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2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548</v>
      </c>
      <c r="T83" s="278" t="str">
        <f t="shared" si="10"/>
        <v>66314-578</v>
      </c>
      <c r="U83" s="254">
        <v>66314</v>
      </c>
      <c r="V83" s="254" t="s">
        <v>549</v>
      </c>
      <c r="W83" s="254">
        <v>578</v>
      </c>
      <c r="X83" s="254" t="s">
        <v>520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7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2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548</v>
      </c>
      <c r="T84" s="278" t="str">
        <f t="shared" si="10"/>
        <v>66314-579</v>
      </c>
      <c r="U84" s="254">
        <v>66314</v>
      </c>
      <c r="V84" s="254" t="s">
        <v>549</v>
      </c>
      <c r="W84" s="254">
        <v>579</v>
      </c>
      <c r="X84" s="254" t="s">
        <v>522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7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2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548</v>
      </c>
      <c r="T85" s="278" t="str">
        <f t="shared" si="10"/>
        <v>66314-581</v>
      </c>
      <c r="U85" s="254">
        <v>66314</v>
      </c>
      <c r="V85" s="254" t="s">
        <v>549</v>
      </c>
      <c r="W85" s="254">
        <v>581</v>
      </c>
      <c r="X85" s="254" t="s">
        <v>524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7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2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78" t="str">
        <f t="shared" si="10"/>
        <v>66314-61</v>
      </c>
      <c r="U86" s="254">
        <v>66314</v>
      </c>
      <c r="V86" s="254" t="s">
        <v>549</v>
      </c>
      <c r="W86" s="254">
        <v>61</v>
      </c>
      <c r="X86" s="254" t="s">
        <v>539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7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2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548</v>
      </c>
      <c r="T87" s="278" t="str">
        <f t="shared" si="10"/>
        <v>66321-61</v>
      </c>
      <c r="U87" s="4">
        <v>66321</v>
      </c>
      <c r="V87" s="4" t="s">
        <v>550</v>
      </c>
      <c r="W87" s="4">
        <v>61</v>
      </c>
      <c r="X87" s="4" t="s">
        <v>539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7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2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548</v>
      </c>
      <c r="T88" s="278" t="str">
        <f t="shared" si="10"/>
        <v>66322-561</v>
      </c>
      <c r="U88" s="254">
        <v>66322</v>
      </c>
      <c r="V88" s="254" t="s">
        <v>551</v>
      </c>
      <c r="W88" s="254">
        <v>561</v>
      </c>
      <c r="X88" s="254" t="s">
        <v>502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7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2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548</v>
      </c>
      <c r="T89" s="278" t="str">
        <f t="shared" si="10"/>
        <v>66322-562</v>
      </c>
      <c r="U89" s="254">
        <v>66322</v>
      </c>
      <c r="V89" s="254" t="s">
        <v>551</v>
      </c>
      <c r="W89" s="254">
        <v>562</v>
      </c>
      <c r="X89" s="254" t="s">
        <v>504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7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2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548</v>
      </c>
      <c r="T90" s="278" t="str">
        <f t="shared" si="10"/>
        <v>66322-563</v>
      </c>
      <c r="U90" s="254">
        <v>66322</v>
      </c>
      <c r="V90" s="254" t="s">
        <v>551</v>
      </c>
      <c r="W90" s="254">
        <v>563</v>
      </c>
      <c r="X90" s="254" t="s">
        <v>506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7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2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78" t="str">
        <f t="shared" si="10"/>
        <v>66322-564</v>
      </c>
      <c r="U91" s="254">
        <v>66322</v>
      </c>
      <c r="V91" s="254" t="s">
        <v>551</v>
      </c>
      <c r="W91" s="254">
        <v>564</v>
      </c>
      <c r="X91" s="254" t="s">
        <v>508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7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2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78" t="str">
        <f>U92&amp;"-"&amp;W92</f>
        <v>66322-565</v>
      </c>
      <c r="U92" s="254">
        <v>66322</v>
      </c>
      <c r="V92" s="254" t="s">
        <v>551</v>
      </c>
      <c r="W92" s="254">
        <v>565</v>
      </c>
      <c r="X92" s="254" t="s">
        <v>510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7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2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78" t="str">
        <f t="shared" si="10"/>
        <v>66322-566</v>
      </c>
      <c r="U93" s="254">
        <v>66322</v>
      </c>
      <c r="V93" s="254" t="s">
        <v>551</v>
      </c>
      <c r="W93" s="254">
        <v>566</v>
      </c>
      <c r="X93" s="254" t="s">
        <v>512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7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2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78" t="str">
        <f t="shared" si="10"/>
        <v>66322-567</v>
      </c>
      <c r="U94" s="254">
        <v>66322</v>
      </c>
      <c r="V94" s="254" t="s">
        <v>551</v>
      </c>
      <c r="W94" s="254">
        <v>567</v>
      </c>
      <c r="X94" s="254" t="s">
        <v>514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7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2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78" t="str">
        <f t="shared" si="10"/>
        <v>66322-575</v>
      </c>
      <c r="U95" s="254">
        <v>66322</v>
      </c>
      <c r="V95" s="254" t="s">
        <v>551</v>
      </c>
      <c r="W95" s="254">
        <v>575</v>
      </c>
      <c r="X95" s="254" t="s">
        <v>516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7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2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78" t="str">
        <f t="shared" si="10"/>
        <v>66322-577</v>
      </c>
      <c r="U96" s="254">
        <v>66322</v>
      </c>
      <c r="V96" s="254" t="s">
        <v>551</v>
      </c>
      <c r="W96" s="254">
        <v>577</v>
      </c>
      <c r="X96" s="254" t="s">
        <v>518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7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2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78" t="str">
        <f t="shared" si="10"/>
        <v>66322-578</v>
      </c>
      <c r="U97" s="254">
        <v>66322</v>
      </c>
      <c r="V97" s="254" t="s">
        <v>551</v>
      </c>
      <c r="W97" s="254">
        <v>578</v>
      </c>
      <c r="X97" s="254" t="s">
        <v>520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7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2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78" t="str">
        <f t="shared" si="10"/>
        <v>66322-579</v>
      </c>
      <c r="U98" s="254">
        <v>66322</v>
      </c>
      <c r="V98" s="254" t="s">
        <v>551</v>
      </c>
      <c r="W98" s="254">
        <v>579</v>
      </c>
      <c r="X98" s="254" t="s">
        <v>522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7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2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79" t="str">
        <f t="shared" si="10"/>
        <v>66322-581</v>
      </c>
      <c r="U99" s="254">
        <v>66322</v>
      </c>
      <c r="V99" s="254" t="s">
        <v>551</v>
      </c>
      <c r="W99" s="254">
        <v>581</v>
      </c>
      <c r="X99" s="254" t="s">
        <v>524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7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2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79" t="str">
        <f t="shared" si="10"/>
        <v>66322-61</v>
      </c>
      <c r="U100" s="254">
        <v>66322</v>
      </c>
      <c r="V100" s="254" t="s">
        <v>551</v>
      </c>
      <c r="W100" s="254">
        <v>61</v>
      </c>
      <c r="X100" s="254" t="s">
        <v>539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7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2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79" t="str">
        <f t="shared" si="10"/>
        <v>66323-561</v>
      </c>
      <c r="U101" s="4">
        <v>66323</v>
      </c>
      <c r="V101" s="4" t="s">
        <v>552</v>
      </c>
      <c r="W101" s="4">
        <v>561</v>
      </c>
      <c r="X101" s="4" t="s">
        <v>502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7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2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79" t="str">
        <f t="shared" si="10"/>
        <v>66323-562</v>
      </c>
      <c r="U102" s="4">
        <v>66323</v>
      </c>
      <c r="V102" s="4" t="s">
        <v>552</v>
      </c>
      <c r="W102" s="4">
        <v>562</v>
      </c>
      <c r="X102" s="4" t="s">
        <v>504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7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2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79" t="str">
        <f t="shared" si="10"/>
        <v>66323-563</v>
      </c>
      <c r="U103" s="4">
        <v>66323</v>
      </c>
      <c r="V103" s="4" t="s">
        <v>552</v>
      </c>
      <c r="W103" s="4">
        <v>563</v>
      </c>
      <c r="X103" s="4" t="s">
        <v>506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7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2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79" t="str">
        <f t="shared" si="10"/>
        <v>66323-564</v>
      </c>
      <c r="U104" s="4">
        <v>66323</v>
      </c>
      <c r="V104" s="4" t="s">
        <v>552</v>
      </c>
      <c r="W104" s="4">
        <v>564</v>
      </c>
      <c r="X104" s="4" t="s">
        <v>508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7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2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79" t="str">
        <f t="shared" si="10"/>
        <v>66323-565</v>
      </c>
      <c r="U105" s="4">
        <v>66323</v>
      </c>
      <c r="V105" s="4" t="s">
        <v>552</v>
      </c>
      <c r="W105" s="4">
        <v>565</v>
      </c>
      <c r="X105" s="4" t="s">
        <v>510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7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2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79" t="str">
        <f t="shared" si="10"/>
        <v>66323-566</v>
      </c>
      <c r="U106" s="4">
        <v>66323</v>
      </c>
      <c r="V106" s="4" t="s">
        <v>552</v>
      </c>
      <c r="W106" s="4">
        <v>566</v>
      </c>
      <c r="X106" s="4" t="s">
        <v>512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7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2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79" t="str">
        <f t="shared" si="10"/>
        <v>66323-567</v>
      </c>
      <c r="U107" s="4">
        <v>66323</v>
      </c>
      <c r="V107" s="4" t="s">
        <v>552</v>
      </c>
      <c r="W107" s="4">
        <v>567</v>
      </c>
      <c r="X107" s="4" t="s">
        <v>514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7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2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79" t="str">
        <f t="shared" si="10"/>
        <v>66323-575</v>
      </c>
      <c r="U108" s="4">
        <v>66323</v>
      </c>
      <c r="V108" s="4" t="s">
        <v>552</v>
      </c>
      <c r="W108" s="4">
        <v>575</v>
      </c>
      <c r="X108" s="4" t="s">
        <v>516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7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2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78" t="str">
        <f t="shared" si="10"/>
        <v>66323-577</v>
      </c>
      <c r="U109" s="4">
        <v>66323</v>
      </c>
      <c r="V109" s="4" t="s">
        <v>552</v>
      </c>
      <c r="W109" s="4">
        <v>577</v>
      </c>
      <c r="X109" s="4" t="s">
        <v>518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7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2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78" t="str">
        <f t="shared" si="10"/>
        <v>66323-578</v>
      </c>
      <c r="U110" s="4">
        <v>66323</v>
      </c>
      <c r="V110" s="4" t="s">
        <v>552</v>
      </c>
      <c r="W110" s="4">
        <v>578</v>
      </c>
      <c r="X110" s="4" t="s">
        <v>520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7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2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78" t="str">
        <f t="shared" si="10"/>
        <v>66323-579</v>
      </c>
      <c r="U111" s="4">
        <v>66323</v>
      </c>
      <c r="V111" s="4" t="s">
        <v>552</v>
      </c>
      <c r="W111" s="4">
        <v>579</v>
      </c>
      <c r="X111" s="4" t="s">
        <v>522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7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2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78" t="str">
        <f t="shared" si="10"/>
        <v>66323-581</v>
      </c>
      <c r="U112" s="4">
        <v>66323</v>
      </c>
      <c r="V112" s="4" t="s">
        <v>552</v>
      </c>
      <c r="W112" s="4">
        <v>581</v>
      </c>
      <c r="X112" s="4" t="s">
        <v>524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7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2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78" t="str">
        <f t="shared" si="10"/>
        <v>66323-61</v>
      </c>
      <c r="U113" s="4">
        <v>66323</v>
      </c>
      <c r="V113" s="4" t="s">
        <v>552</v>
      </c>
      <c r="W113" s="4">
        <v>61</v>
      </c>
      <c r="X113" s="4" t="s">
        <v>539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7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2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78" t="str">
        <f t="shared" si="10"/>
        <v>66324-561</v>
      </c>
      <c r="U114" s="254">
        <v>66324</v>
      </c>
      <c r="V114" s="254" t="s">
        <v>553</v>
      </c>
      <c r="W114" s="254">
        <v>561</v>
      </c>
      <c r="X114" s="254" t="s">
        <v>502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7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2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78" t="str">
        <f t="shared" si="10"/>
        <v>66324-562</v>
      </c>
      <c r="U115" s="254">
        <v>66324</v>
      </c>
      <c r="V115" s="254" t="s">
        <v>553</v>
      </c>
      <c r="W115" s="254">
        <v>562</v>
      </c>
      <c r="X115" s="254" t="s">
        <v>504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7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2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78" t="str">
        <f t="shared" si="10"/>
        <v>66324-563</v>
      </c>
      <c r="U116" s="254">
        <v>66324</v>
      </c>
      <c r="V116" s="254" t="s">
        <v>553</v>
      </c>
      <c r="W116" s="254">
        <v>563</v>
      </c>
      <c r="X116" s="254" t="s">
        <v>506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7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2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78" t="str">
        <f t="shared" si="10"/>
        <v>66324-564</v>
      </c>
      <c r="U117" s="254">
        <v>66324</v>
      </c>
      <c r="V117" s="254" t="s">
        <v>553</v>
      </c>
      <c r="W117" s="254">
        <v>564</v>
      </c>
      <c r="X117" s="254" t="s">
        <v>508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7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2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78" t="str">
        <f t="shared" si="10"/>
        <v>66324-565</v>
      </c>
      <c r="U118" s="254">
        <v>66324</v>
      </c>
      <c r="V118" s="254" t="s">
        <v>553</v>
      </c>
      <c r="W118" s="254">
        <v>565</v>
      </c>
      <c r="X118" s="254" t="s">
        <v>510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7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2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78" t="str">
        <f t="shared" si="10"/>
        <v>66324-566</v>
      </c>
      <c r="U119" s="254">
        <v>66324</v>
      </c>
      <c r="V119" s="254" t="s">
        <v>553</v>
      </c>
      <c r="W119" s="254">
        <v>566</v>
      </c>
      <c r="X119" s="254" t="s">
        <v>512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7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2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78" t="str">
        <f t="shared" si="10"/>
        <v>66324-567</v>
      </c>
      <c r="U120" s="254">
        <v>66324</v>
      </c>
      <c r="V120" s="254" t="s">
        <v>553</v>
      </c>
      <c r="W120" s="254">
        <v>567</v>
      </c>
      <c r="X120" s="254" t="s">
        <v>514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7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2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78" t="str">
        <f t="shared" si="10"/>
        <v>66324-575</v>
      </c>
      <c r="U121" s="254">
        <v>66324</v>
      </c>
      <c r="V121" s="254" t="s">
        <v>553</v>
      </c>
      <c r="W121" s="254">
        <v>575</v>
      </c>
      <c r="X121" s="254" t="s">
        <v>516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7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2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78" t="str">
        <f t="shared" si="10"/>
        <v>66324-577</v>
      </c>
      <c r="U122" s="254">
        <v>66324</v>
      </c>
      <c r="V122" s="254" t="s">
        <v>553</v>
      </c>
      <c r="W122" s="254">
        <v>577</v>
      </c>
      <c r="X122" s="254" t="s">
        <v>518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7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2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78" t="str">
        <f t="shared" si="10"/>
        <v>66324-578</v>
      </c>
      <c r="U123" s="254">
        <v>66324</v>
      </c>
      <c r="V123" s="254" t="s">
        <v>553</v>
      </c>
      <c r="W123" s="254">
        <v>578</v>
      </c>
      <c r="X123" s="254" t="s">
        <v>520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7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2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78" t="str">
        <f t="shared" si="10"/>
        <v>66324-579</v>
      </c>
      <c r="U124" s="254">
        <v>66324</v>
      </c>
      <c r="V124" s="254" t="s">
        <v>553</v>
      </c>
      <c r="W124" s="254">
        <v>579</v>
      </c>
      <c r="X124" s="254" t="s">
        <v>522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7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2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78" t="str">
        <f t="shared" si="10"/>
        <v>66324-581</v>
      </c>
      <c r="U125" s="254">
        <v>66324</v>
      </c>
      <c r="V125" s="254" t="s">
        <v>553</v>
      </c>
      <c r="W125" s="254">
        <v>581</v>
      </c>
      <c r="X125" s="254" t="s">
        <v>524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7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2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78" t="str">
        <f t="shared" si="10"/>
        <v>66324-61</v>
      </c>
      <c r="U126" s="256">
        <v>66324</v>
      </c>
      <c r="V126" s="256" t="s">
        <v>553</v>
      </c>
      <c r="W126" s="256">
        <v>61</v>
      </c>
      <c r="X126" s="256" t="s">
        <v>539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7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2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78" t="str">
        <f t="shared" si="10"/>
        <v>65148-43</v>
      </c>
      <c r="U127" s="252">
        <v>65148</v>
      </c>
      <c r="V127" s="252" t="s">
        <v>554</v>
      </c>
      <c r="W127" s="252">
        <v>43</v>
      </c>
      <c r="X127" s="252" t="s">
        <v>499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7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2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78" t="str">
        <f t="shared" si="10"/>
        <v>65218-43</v>
      </c>
      <c r="U128" s="4">
        <v>65218</v>
      </c>
      <c r="V128" s="4" t="s">
        <v>555</v>
      </c>
      <c r="W128" s="4">
        <v>43</v>
      </c>
      <c r="X128" s="4" t="s">
        <v>499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7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2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78" t="str">
        <f t="shared" ref="T129:T192" si="19">U129&amp;"-"&amp;W129</f>
        <v>65264-43</v>
      </c>
      <c r="U129" s="4">
        <v>65264</v>
      </c>
      <c r="V129" s="4" t="s">
        <v>556</v>
      </c>
      <c r="W129" s="4">
        <v>43</v>
      </c>
      <c r="X129" s="4" t="s">
        <v>499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7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2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78" t="str">
        <f t="shared" si="19"/>
        <v>65267-71</v>
      </c>
      <c r="U130" s="4">
        <v>65267</v>
      </c>
      <c r="V130" s="4" t="s">
        <v>557</v>
      </c>
      <c r="W130" s="4">
        <v>71</v>
      </c>
      <c r="X130" s="4" t="s">
        <v>540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7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2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78" t="str">
        <f t="shared" si="19"/>
        <v>65267-11</v>
      </c>
      <c r="U131" s="261">
        <v>65267</v>
      </c>
      <c r="V131" s="261" t="s">
        <v>558</v>
      </c>
      <c r="W131" s="261">
        <v>11</v>
      </c>
      <c r="X131" s="261" t="s">
        <v>491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7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2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78" t="str">
        <f t="shared" si="19"/>
        <v>65268-43</v>
      </c>
      <c r="U132" s="4">
        <v>65268</v>
      </c>
      <c r="V132" s="4" t="s">
        <v>499</v>
      </c>
      <c r="W132" s="4">
        <v>43</v>
      </c>
      <c r="X132" s="4" t="s">
        <v>499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7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2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2">
        <v>65411</v>
      </c>
      <c r="V133" s="252" t="s">
        <v>559</v>
      </c>
      <c r="W133" s="252">
        <v>41</v>
      </c>
      <c r="X133" s="252" t="s">
        <v>497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7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2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2">
        <v>65412</v>
      </c>
      <c r="V134" s="252" t="s">
        <v>560</v>
      </c>
      <c r="W134" s="252">
        <v>41</v>
      </c>
      <c r="X134" s="252" t="s">
        <v>497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7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2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2">
        <v>65413</v>
      </c>
      <c r="V135" s="252" t="s">
        <v>561</v>
      </c>
      <c r="W135" s="252">
        <v>41</v>
      </c>
      <c r="X135" s="252" t="s">
        <v>497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7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2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3">
        <v>65414</v>
      </c>
      <c r="V136" s="253" t="s">
        <v>562</v>
      </c>
      <c r="W136" s="253">
        <v>41</v>
      </c>
      <c r="X136" s="253" t="s">
        <v>497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7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2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2">
        <v>64129</v>
      </c>
      <c r="V137" s="252" t="s">
        <v>563</v>
      </c>
      <c r="W137" s="252">
        <v>31</v>
      </c>
      <c r="X137" s="252" t="s">
        <v>495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7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2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564</v>
      </c>
      <c r="W138" s="4">
        <v>31</v>
      </c>
      <c r="X138" s="4" t="s">
        <v>495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7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2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565</v>
      </c>
      <c r="W139" s="4">
        <v>31</v>
      </c>
      <c r="X139" s="4" t="s">
        <v>495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7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2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565</v>
      </c>
      <c r="W140" s="4">
        <v>43</v>
      </c>
      <c r="X140" s="4" t="s">
        <v>499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7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2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566</v>
      </c>
      <c r="W141" s="4">
        <v>31</v>
      </c>
      <c r="X141" s="4" t="s">
        <v>495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7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2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566</v>
      </c>
      <c r="W142" s="4">
        <v>43</v>
      </c>
      <c r="X142" s="4" t="s">
        <v>499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7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2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567</v>
      </c>
      <c r="W143" s="4">
        <v>31</v>
      </c>
      <c r="X143" s="4" t="s">
        <v>495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7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2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567</v>
      </c>
      <c r="W144" s="4">
        <v>43</v>
      </c>
      <c r="X144" s="4" t="s">
        <v>499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7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2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79" t="str">
        <f t="shared" si="19"/>
        <v>64163-31</v>
      </c>
      <c r="U145" s="4">
        <v>64163</v>
      </c>
      <c r="V145" s="4" t="s">
        <v>568</v>
      </c>
      <c r="W145" s="4">
        <v>31</v>
      </c>
      <c r="X145" s="4" t="s">
        <v>495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7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2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79" t="str">
        <f t="shared" si="19"/>
        <v>64164-31</v>
      </c>
      <c r="U146" s="4">
        <v>64164</v>
      </c>
      <c r="V146" s="4" t="s">
        <v>569</v>
      </c>
      <c r="W146" s="4">
        <v>31</v>
      </c>
      <c r="X146" s="4" t="s">
        <v>495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7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2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570</v>
      </c>
      <c r="W147" s="4">
        <v>43</v>
      </c>
      <c r="X147" s="4" t="s">
        <v>499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7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2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571</v>
      </c>
      <c r="W148" s="4">
        <v>41</v>
      </c>
      <c r="X148" s="4" t="s">
        <v>497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7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2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572</v>
      </c>
      <c r="W149" s="4">
        <v>43</v>
      </c>
      <c r="X149" s="4" t="s">
        <v>499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7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2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573</v>
      </c>
      <c r="W150" s="4">
        <v>31</v>
      </c>
      <c r="X150" s="4" t="s">
        <v>495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7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2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574</v>
      </c>
      <c r="W151" s="4">
        <v>31</v>
      </c>
      <c r="X151" s="4" t="s">
        <v>495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7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2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79" t="str">
        <f t="shared" si="19"/>
        <v>64341-31</v>
      </c>
      <c r="U152" s="253">
        <v>64341</v>
      </c>
      <c r="V152" s="253" t="s">
        <v>575</v>
      </c>
      <c r="W152" s="253">
        <v>31</v>
      </c>
      <c r="X152" s="253" t="s">
        <v>495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7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2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79" t="str">
        <f t="shared" si="19"/>
        <v>63111-533</v>
      </c>
      <c r="U153" s="260" t="s">
        <v>576</v>
      </c>
      <c r="V153" s="260" t="s">
        <v>577</v>
      </c>
      <c r="W153" s="260">
        <v>533</v>
      </c>
      <c r="X153" s="260" t="s">
        <v>528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7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2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4" t="s">
        <v>576</v>
      </c>
      <c r="V154" s="254" t="s">
        <v>577</v>
      </c>
      <c r="W154" s="254">
        <v>51000</v>
      </c>
      <c r="X154" s="254" t="s">
        <v>515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7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2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4" t="s">
        <v>576</v>
      </c>
      <c r="V155" s="254" t="s">
        <v>577</v>
      </c>
      <c r="W155" s="254">
        <v>51011</v>
      </c>
      <c r="X155" s="254" t="s">
        <v>517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7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2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4" t="s">
        <v>576</v>
      </c>
      <c r="V156" s="254" t="s">
        <v>577</v>
      </c>
      <c r="W156" s="254">
        <v>563</v>
      </c>
      <c r="X156" s="254" t="s">
        <v>530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7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2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578</v>
      </c>
      <c r="V157" s="4" t="s">
        <v>579</v>
      </c>
      <c r="W157" s="252">
        <v>533</v>
      </c>
      <c r="X157" s="252" t="s">
        <v>528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7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2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578</v>
      </c>
      <c r="V158" s="4" t="s">
        <v>579</v>
      </c>
      <c r="W158" s="4">
        <v>563</v>
      </c>
      <c r="X158" s="4" t="s">
        <v>530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7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2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4">
        <v>63121</v>
      </c>
      <c r="V159" s="254" t="s">
        <v>580</v>
      </c>
      <c r="W159" s="260">
        <v>533</v>
      </c>
      <c r="X159" s="260" t="s">
        <v>528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7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2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4">
        <v>63121</v>
      </c>
      <c r="V160" s="254" t="s">
        <v>580</v>
      </c>
      <c r="W160" s="254">
        <v>51000</v>
      </c>
      <c r="X160" s="254" t="s">
        <v>515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7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2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4">
        <v>63121</v>
      </c>
      <c r="V161" s="254" t="s">
        <v>580</v>
      </c>
      <c r="W161" s="254">
        <v>51011</v>
      </c>
      <c r="X161" s="254" t="s">
        <v>517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7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2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4">
        <v>63121</v>
      </c>
      <c r="V162" s="254" t="s">
        <v>580</v>
      </c>
      <c r="W162" s="254">
        <v>563</v>
      </c>
      <c r="X162" s="254" t="s">
        <v>530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7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2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581</v>
      </c>
      <c r="W163" s="4">
        <v>563</v>
      </c>
      <c r="X163" s="4" t="s">
        <v>530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7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2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3">
        <v>63122</v>
      </c>
      <c r="V164" s="253" t="s">
        <v>581</v>
      </c>
      <c r="W164" s="259">
        <v>533</v>
      </c>
      <c r="X164" s="259" t="s">
        <v>528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7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2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2">
        <v>63211</v>
      </c>
      <c r="V165" s="252" t="s">
        <v>582</v>
      </c>
      <c r="W165" s="252">
        <v>533</v>
      </c>
      <c r="X165" s="252" t="s">
        <v>528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7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2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3">
        <v>63221</v>
      </c>
      <c r="V166" s="253" t="s">
        <v>583</v>
      </c>
      <c r="W166" s="253">
        <v>533</v>
      </c>
      <c r="X166" s="253" t="s">
        <v>528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7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2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2">
        <v>63231</v>
      </c>
      <c r="V167" s="252" t="s">
        <v>584</v>
      </c>
      <c r="W167" s="252">
        <v>51000</v>
      </c>
      <c r="X167" s="252" t="s">
        <v>515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7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2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584</v>
      </c>
      <c r="W168" s="4">
        <v>51011</v>
      </c>
      <c r="X168" s="4" t="s">
        <v>517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7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2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584</v>
      </c>
      <c r="W169" s="4">
        <v>51031</v>
      </c>
      <c r="X169" s="4" t="s">
        <v>519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7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2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584</v>
      </c>
      <c r="W170" s="4">
        <v>51043</v>
      </c>
      <c r="X170" s="4" t="s">
        <v>521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7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2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3">
        <v>63231</v>
      </c>
      <c r="V171" s="253" t="s">
        <v>584</v>
      </c>
      <c r="W171" s="253">
        <v>51081</v>
      </c>
      <c r="X171" s="253" t="s">
        <v>523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7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2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2">
        <v>63241</v>
      </c>
      <c r="V172" s="252" t="s">
        <v>585</v>
      </c>
      <c r="W172" s="252">
        <v>51000</v>
      </c>
      <c r="X172" s="252" t="s">
        <v>515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7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2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585</v>
      </c>
      <c r="W173" s="4">
        <v>51011</v>
      </c>
      <c r="X173" s="4" t="s">
        <v>517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7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2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585</v>
      </c>
      <c r="W174" s="4">
        <v>51031</v>
      </c>
      <c r="X174" s="4" t="s">
        <v>519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7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2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585</v>
      </c>
      <c r="W175" s="4">
        <v>51043</v>
      </c>
      <c r="X175" s="4" t="s">
        <v>521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7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2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3">
        <v>63241</v>
      </c>
      <c r="V176" s="253" t="s">
        <v>585</v>
      </c>
      <c r="W176" s="253">
        <v>51081</v>
      </c>
      <c r="X176" s="253" t="s">
        <v>523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7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2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2">
        <v>63414</v>
      </c>
      <c r="V177" s="252" t="s">
        <v>586</v>
      </c>
      <c r="W177" s="252">
        <v>52</v>
      </c>
      <c r="X177" s="252" t="s">
        <v>525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7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2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587</v>
      </c>
      <c r="W178" s="4">
        <v>52</v>
      </c>
      <c r="X178" s="4" t="s">
        <v>525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7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2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588</v>
      </c>
      <c r="W179" s="4">
        <v>52</v>
      </c>
      <c r="X179" s="4" t="s">
        <v>525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7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2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589</v>
      </c>
      <c r="W180" s="4">
        <v>52</v>
      </c>
      <c r="X180" s="4" t="s">
        <v>525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7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2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590</v>
      </c>
      <c r="W181" s="4">
        <v>52</v>
      </c>
      <c r="X181" s="4" t="s">
        <v>525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7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2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3">
        <v>63623</v>
      </c>
      <c r="V182" s="253" t="s">
        <v>591</v>
      </c>
      <c r="W182" s="253">
        <v>52</v>
      </c>
      <c r="X182" s="253" t="s">
        <v>525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7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2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2">
        <v>63812</v>
      </c>
      <c r="V183" s="252" t="s">
        <v>592</v>
      </c>
      <c r="W183" s="252">
        <v>561</v>
      </c>
      <c r="X183" s="252" t="s">
        <v>502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7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2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2">
        <v>63812</v>
      </c>
      <c r="V184" s="252" t="s">
        <v>592</v>
      </c>
      <c r="W184" s="252">
        <v>562</v>
      </c>
      <c r="X184" s="252" t="s">
        <v>504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7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2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2">
        <v>63812</v>
      </c>
      <c r="V185" s="252" t="s">
        <v>592</v>
      </c>
      <c r="W185" s="252">
        <v>563</v>
      </c>
      <c r="X185" s="4" t="s">
        <v>506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7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2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2">
        <v>63812</v>
      </c>
      <c r="V186" s="252" t="s">
        <v>592</v>
      </c>
      <c r="W186" s="252">
        <v>564</v>
      </c>
      <c r="X186" s="252" t="s">
        <v>508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7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2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2">
        <v>63812</v>
      </c>
      <c r="V187" s="252" t="s">
        <v>592</v>
      </c>
      <c r="W187" s="252">
        <v>565</v>
      </c>
      <c r="X187" s="252" t="s">
        <v>510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7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2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2">
        <v>63812</v>
      </c>
      <c r="V188" s="252" t="s">
        <v>592</v>
      </c>
      <c r="W188" s="252">
        <v>566</v>
      </c>
      <c r="X188" s="252" t="s">
        <v>512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7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2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2">
        <v>63812</v>
      </c>
      <c r="V189" s="252" t="s">
        <v>592</v>
      </c>
      <c r="W189" s="252">
        <v>567</v>
      </c>
      <c r="X189" s="252" t="s">
        <v>514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7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2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2">
        <v>63812</v>
      </c>
      <c r="V190" s="252" t="s">
        <v>592</v>
      </c>
      <c r="W190" s="252">
        <v>575</v>
      </c>
      <c r="X190" s="252" t="s">
        <v>516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7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2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2">
        <v>63812</v>
      </c>
      <c r="V191" s="252" t="s">
        <v>592</v>
      </c>
      <c r="W191" s="252">
        <v>577</v>
      </c>
      <c r="X191" s="252" t="s">
        <v>518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7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2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592</v>
      </c>
      <c r="W192" s="4">
        <v>578</v>
      </c>
      <c r="X192" s="4" t="s">
        <v>520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7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2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592</v>
      </c>
      <c r="W193" s="4">
        <v>579</v>
      </c>
      <c r="X193" s="4" t="s">
        <v>522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7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2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3">
        <v>63812</v>
      </c>
      <c r="V194" s="253" t="s">
        <v>592</v>
      </c>
      <c r="W194" s="253">
        <v>581</v>
      </c>
      <c r="X194" s="253" t="s">
        <v>524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7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2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2">
        <v>63813</v>
      </c>
      <c r="V195" s="252" t="s">
        <v>593</v>
      </c>
      <c r="W195" s="252">
        <v>561</v>
      </c>
      <c r="X195" s="252" t="s">
        <v>502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7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2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593</v>
      </c>
      <c r="W196" s="252">
        <v>562</v>
      </c>
      <c r="X196" s="252" t="s">
        <v>504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7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2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593</v>
      </c>
      <c r="W197" s="4">
        <v>563</v>
      </c>
      <c r="X197" s="4" t="s">
        <v>506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7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2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593</v>
      </c>
      <c r="W198" s="252">
        <v>564</v>
      </c>
      <c r="X198" s="252" t="s">
        <v>508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7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2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593</v>
      </c>
      <c r="W199" s="252">
        <v>565</v>
      </c>
      <c r="X199" s="252" t="s">
        <v>510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7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2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593</v>
      </c>
      <c r="W200" s="252">
        <v>566</v>
      </c>
      <c r="X200" s="252" t="s">
        <v>512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7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2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593</v>
      </c>
      <c r="W201" s="252">
        <v>567</v>
      </c>
      <c r="X201" s="252" t="s">
        <v>514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7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2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593</v>
      </c>
      <c r="W202" s="252">
        <v>575</v>
      </c>
      <c r="X202" s="252" t="s">
        <v>516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7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2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593</v>
      </c>
      <c r="W203" s="252">
        <v>577</v>
      </c>
      <c r="X203" s="252" t="s">
        <v>518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7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2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593</v>
      </c>
      <c r="W204" s="4">
        <v>578</v>
      </c>
      <c r="X204" s="252" t="s">
        <v>520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7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2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593</v>
      </c>
      <c r="W205" s="4">
        <v>579</v>
      </c>
      <c r="X205" s="252" t="s">
        <v>522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7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2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3">
        <v>63813</v>
      </c>
      <c r="V206" s="253" t="s">
        <v>593</v>
      </c>
      <c r="W206" s="253">
        <v>581</v>
      </c>
      <c r="X206" s="253" t="s">
        <v>524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7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2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2">
        <v>63814</v>
      </c>
      <c r="V207" s="252" t="s">
        <v>594</v>
      </c>
      <c r="W207" s="252">
        <v>561</v>
      </c>
      <c r="X207" s="252" t="s">
        <v>502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7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2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2">
        <v>63814</v>
      </c>
      <c r="V208" s="252" t="s">
        <v>594</v>
      </c>
      <c r="W208" s="252">
        <v>562</v>
      </c>
      <c r="X208" s="252" t="s">
        <v>504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7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2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2">
        <v>63814</v>
      </c>
      <c r="V209" s="252" t="s">
        <v>594</v>
      </c>
      <c r="W209" s="4">
        <v>563</v>
      </c>
      <c r="X209" s="4" t="s">
        <v>506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7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2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2">
        <v>63814</v>
      </c>
      <c r="V210" s="252" t="s">
        <v>594</v>
      </c>
      <c r="W210" s="252">
        <v>564</v>
      </c>
      <c r="X210" s="252" t="s">
        <v>508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7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2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2">
        <v>63814</v>
      </c>
      <c r="V211" s="252" t="s">
        <v>594</v>
      </c>
      <c r="W211" s="252">
        <v>565</v>
      </c>
      <c r="X211" s="252" t="s">
        <v>510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7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2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2">
        <v>63814</v>
      </c>
      <c r="V212" s="252" t="s">
        <v>594</v>
      </c>
      <c r="W212" s="252">
        <v>566</v>
      </c>
      <c r="X212" s="252" t="s">
        <v>512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7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2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2">
        <v>63814</v>
      </c>
      <c r="V213" s="252" t="s">
        <v>594</v>
      </c>
      <c r="W213" s="252">
        <v>567</v>
      </c>
      <c r="X213" s="252" t="s">
        <v>514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7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2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2">
        <v>63814</v>
      </c>
      <c r="V214" s="252" t="s">
        <v>594</v>
      </c>
      <c r="W214" s="252">
        <v>575</v>
      </c>
      <c r="X214" s="252" t="s">
        <v>516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7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2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2">
        <v>63814</v>
      </c>
      <c r="V215" s="252" t="s">
        <v>594</v>
      </c>
      <c r="W215" s="252">
        <v>577</v>
      </c>
      <c r="X215" s="252" t="s">
        <v>518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7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2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2">
        <v>63814</v>
      </c>
      <c r="V216" s="252" t="s">
        <v>594</v>
      </c>
      <c r="W216" s="4">
        <v>578</v>
      </c>
      <c r="X216" s="252" t="s">
        <v>520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7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2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2">
        <v>63814</v>
      </c>
      <c r="V217" s="252" t="s">
        <v>594</v>
      </c>
      <c r="W217" s="4">
        <v>579</v>
      </c>
      <c r="X217" s="252" t="s">
        <v>522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7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2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3">
        <v>63814</v>
      </c>
      <c r="V218" s="253" t="s">
        <v>594</v>
      </c>
      <c r="W218" s="253">
        <v>581</v>
      </c>
      <c r="X218" s="253" t="s">
        <v>524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7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2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2">
        <v>63822</v>
      </c>
      <c r="V219" s="252" t="s">
        <v>595</v>
      </c>
      <c r="W219" s="252">
        <v>561</v>
      </c>
      <c r="X219" s="252" t="s">
        <v>502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7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2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2">
        <v>63822</v>
      </c>
      <c r="V220" s="252" t="s">
        <v>595</v>
      </c>
      <c r="W220" s="252">
        <v>562</v>
      </c>
      <c r="X220" s="252" t="s">
        <v>504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7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2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2">
        <v>63822</v>
      </c>
      <c r="V221" s="252" t="s">
        <v>595</v>
      </c>
      <c r="W221" s="4">
        <v>563</v>
      </c>
      <c r="X221" s="252" t="s">
        <v>506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7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2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2">
        <v>63822</v>
      </c>
      <c r="V222" s="252" t="s">
        <v>595</v>
      </c>
      <c r="W222" s="252">
        <v>564</v>
      </c>
      <c r="X222" s="252" t="s">
        <v>508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7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2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2">
        <v>63822</v>
      </c>
      <c r="V223" s="252" t="s">
        <v>595</v>
      </c>
      <c r="W223" s="252">
        <v>565</v>
      </c>
      <c r="X223" s="252" t="s">
        <v>510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7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2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2">
        <v>63822</v>
      </c>
      <c r="V224" s="252" t="s">
        <v>595</v>
      </c>
      <c r="W224" s="252">
        <v>566</v>
      </c>
      <c r="X224" s="252" t="s">
        <v>512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7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2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2">
        <v>63822</v>
      </c>
      <c r="V225" s="252" t="s">
        <v>595</v>
      </c>
      <c r="W225" s="252">
        <v>567</v>
      </c>
      <c r="X225" s="252" t="s">
        <v>514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7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2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2">
        <v>63822</v>
      </c>
      <c r="V226" s="252" t="s">
        <v>595</v>
      </c>
      <c r="W226" s="252">
        <v>575</v>
      </c>
      <c r="X226" s="252" t="s">
        <v>516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7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2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2">
        <v>63822</v>
      </c>
      <c r="V227" s="252" t="s">
        <v>595</v>
      </c>
      <c r="W227" s="252">
        <v>577</v>
      </c>
      <c r="X227" s="252" t="s">
        <v>518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7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2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2">
        <v>63822</v>
      </c>
      <c r="V228" s="252" t="s">
        <v>595</v>
      </c>
      <c r="W228" s="4">
        <v>578</v>
      </c>
      <c r="X228" s="252" t="s">
        <v>520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7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2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2">
        <v>63822</v>
      </c>
      <c r="V229" s="252" t="s">
        <v>595</v>
      </c>
      <c r="W229" s="4">
        <v>579</v>
      </c>
      <c r="X229" s="252" t="s">
        <v>522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7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2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3">
        <v>63822</v>
      </c>
      <c r="V230" s="253" t="s">
        <v>595</v>
      </c>
      <c r="W230" s="253">
        <v>581</v>
      </c>
      <c r="X230" s="253" t="s">
        <v>524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7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2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2">
        <v>63823</v>
      </c>
      <c r="V231" s="252" t="s">
        <v>596</v>
      </c>
      <c r="W231" s="252">
        <v>561</v>
      </c>
      <c r="X231" s="252" t="s">
        <v>502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7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2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2">
        <v>63823</v>
      </c>
      <c r="V232" s="252" t="s">
        <v>596</v>
      </c>
      <c r="W232" s="252">
        <v>562</v>
      </c>
      <c r="X232" s="252" t="s">
        <v>504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7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2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2">
        <v>63823</v>
      </c>
      <c r="V233" s="252" t="s">
        <v>596</v>
      </c>
      <c r="W233" s="4">
        <v>563</v>
      </c>
      <c r="X233" s="252" t="s">
        <v>506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7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2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2">
        <v>63823</v>
      </c>
      <c r="V234" s="252" t="s">
        <v>596</v>
      </c>
      <c r="W234" s="252">
        <v>564</v>
      </c>
      <c r="X234" s="252" t="s">
        <v>508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7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2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2">
        <v>63823</v>
      </c>
      <c r="V235" s="252" t="s">
        <v>596</v>
      </c>
      <c r="W235" s="252">
        <v>565</v>
      </c>
      <c r="X235" s="252" t="s">
        <v>510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7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2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2">
        <v>63823</v>
      </c>
      <c r="V236" s="252" t="s">
        <v>596</v>
      </c>
      <c r="W236" s="252">
        <v>566</v>
      </c>
      <c r="X236" s="252" t="s">
        <v>512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7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2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2">
        <v>63823</v>
      </c>
      <c r="V237" s="252" t="s">
        <v>596</v>
      </c>
      <c r="W237" s="252">
        <v>567</v>
      </c>
      <c r="X237" s="252" t="s">
        <v>514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7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2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2">
        <v>63823</v>
      </c>
      <c r="V238" s="252" t="s">
        <v>596</v>
      </c>
      <c r="W238" s="252">
        <v>575</v>
      </c>
      <c r="X238" s="252" t="s">
        <v>516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7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2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2">
        <v>63823</v>
      </c>
      <c r="V239" s="252" t="s">
        <v>596</v>
      </c>
      <c r="W239" s="252">
        <v>577</v>
      </c>
      <c r="X239" s="252" t="s">
        <v>518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7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2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2">
        <v>63823</v>
      </c>
      <c r="V240" s="252" t="s">
        <v>596</v>
      </c>
      <c r="W240" s="4">
        <v>578</v>
      </c>
      <c r="X240" s="252" t="s">
        <v>520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7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2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2">
        <v>63823</v>
      </c>
      <c r="V241" s="252" t="s">
        <v>596</v>
      </c>
      <c r="W241" s="4">
        <v>579</v>
      </c>
      <c r="X241" s="252" t="s">
        <v>522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7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2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3">
        <v>63823</v>
      </c>
      <c r="V242" s="253" t="s">
        <v>596</v>
      </c>
      <c r="W242" s="253">
        <v>581</v>
      </c>
      <c r="X242" s="253" t="s">
        <v>524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7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2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2">
        <v>63824</v>
      </c>
      <c r="V243" s="252" t="s">
        <v>597</v>
      </c>
      <c r="W243" s="252">
        <v>561</v>
      </c>
      <c r="X243" s="252" t="s">
        <v>502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7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2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2">
        <v>63824</v>
      </c>
      <c r="V244" s="252" t="s">
        <v>597</v>
      </c>
      <c r="W244" s="252">
        <v>562</v>
      </c>
      <c r="X244" s="252" t="s">
        <v>504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7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2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2">
        <v>63824</v>
      </c>
      <c r="V245" s="252" t="s">
        <v>597</v>
      </c>
      <c r="W245" s="4">
        <v>563</v>
      </c>
      <c r="X245" s="252" t="s">
        <v>506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7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2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2">
        <v>63824</v>
      </c>
      <c r="V246" s="252" t="s">
        <v>597</v>
      </c>
      <c r="W246" s="252">
        <v>564</v>
      </c>
      <c r="X246" s="252" t="s">
        <v>508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7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2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2">
        <v>63824</v>
      </c>
      <c r="V247" s="252" t="s">
        <v>597</v>
      </c>
      <c r="W247" s="252">
        <v>565</v>
      </c>
      <c r="X247" s="252" t="s">
        <v>510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7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2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2">
        <v>63824</v>
      </c>
      <c r="V248" s="252" t="s">
        <v>597</v>
      </c>
      <c r="W248" s="252">
        <v>566</v>
      </c>
      <c r="X248" s="252" t="s">
        <v>512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7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2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2">
        <v>63824</v>
      </c>
      <c r="V249" s="252" t="s">
        <v>597</v>
      </c>
      <c r="W249" s="252">
        <v>567</v>
      </c>
      <c r="X249" s="252" t="s">
        <v>514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7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2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2">
        <v>63824</v>
      </c>
      <c r="V250" s="252" t="s">
        <v>597</v>
      </c>
      <c r="W250" s="252">
        <v>575</v>
      </c>
      <c r="X250" s="252" t="s">
        <v>516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7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2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2">
        <v>63824</v>
      </c>
      <c r="V251" s="252" t="s">
        <v>597</v>
      </c>
      <c r="W251" s="252">
        <v>577</v>
      </c>
      <c r="X251" s="252" t="s">
        <v>518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7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2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2">
        <v>63824</v>
      </c>
      <c r="V252" s="252" t="s">
        <v>597</v>
      </c>
      <c r="W252" s="4">
        <v>578</v>
      </c>
      <c r="X252" s="252" t="s">
        <v>520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7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2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2">
        <v>63824</v>
      </c>
      <c r="V253" s="252" t="s">
        <v>597</v>
      </c>
      <c r="W253" s="4">
        <v>579</v>
      </c>
      <c r="X253" s="252" t="s">
        <v>522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7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2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3">
        <v>63824</v>
      </c>
      <c r="V254" s="253" t="s">
        <v>597</v>
      </c>
      <c r="W254" s="253">
        <v>581</v>
      </c>
      <c r="X254" s="253" t="s">
        <v>524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7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2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2">
        <v>63911</v>
      </c>
      <c r="V255" s="252" t="s">
        <v>598</v>
      </c>
      <c r="W255" s="252">
        <v>5011</v>
      </c>
      <c r="X255" s="252" t="s">
        <v>501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7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2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598</v>
      </c>
      <c r="W256" s="252">
        <v>5041</v>
      </c>
      <c r="X256" s="4" t="s">
        <v>505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7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2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598</v>
      </c>
      <c r="W257" s="252">
        <v>5043</v>
      </c>
      <c r="X257" s="4" t="s">
        <v>507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7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2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598</v>
      </c>
      <c r="W258" s="252">
        <v>5052</v>
      </c>
      <c r="X258" s="4" t="s">
        <v>509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7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2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2">
        <v>63911</v>
      </c>
      <c r="V259" s="302" t="s">
        <v>598</v>
      </c>
      <c r="W259" s="302">
        <v>50810</v>
      </c>
      <c r="X259" s="302" t="s">
        <v>511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7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2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2">
        <v>63921</v>
      </c>
      <c r="V260" s="252" t="s">
        <v>599</v>
      </c>
      <c r="W260" s="252">
        <v>5011</v>
      </c>
      <c r="X260" s="252" t="s">
        <v>501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7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2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599</v>
      </c>
      <c r="W261" s="252">
        <v>5041</v>
      </c>
      <c r="X261" s="4" t="s">
        <v>505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7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2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599</v>
      </c>
      <c r="W262" s="252">
        <v>5043</v>
      </c>
      <c r="X262" s="4" t="s">
        <v>507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7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2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599</v>
      </c>
      <c r="W263" s="252">
        <v>5052</v>
      </c>
      <c r="X263" s="4" t="s">
        <v>509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7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2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2">
        <v>63921</v>
      </c>
      <c r="V264" s="302" t="s">
        <v>599</v>
      </c>
      <c r="W264" s="302">
        <v>50810</v>
      </c>
      <c r="X264" s="302" t="s">
        <v>511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7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2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2">
        <v>63931</v>
      </c>
      <c r="V265" s="252" t="s">
        <v>600</v>
      </c>
      <c r="W265" s="252">
        <v>5012</v>
      </c>
      <c r="X265" s="252" t="s">
        <v>503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7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2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600</v>
      </c>
      <c r="W266" s="252">
        <v>50815</v>
      </c>
      <c r="X266" s="4" t="s">
        <v>513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7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2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600</v>
      </c>
      <c r="W267" s="4">
        <v>51000</v>
      </c>
      <c r="X267" s="4" t="s">
        <v>515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7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2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600</v>
      </c>
      <c r="W268" s="4">
        <v>51011</v>
      </c>
      <c r="X268" s="4" t="s">
        <v>517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7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2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600</v>
      </c>
      <c r="W269" s="252">
        <v>561</v>
      </c>
      <c r="X269" s="252" t="s">
        <v>502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7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2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600</v>
      </c>
      <c r="W270" s="252">
        <v>562</v>
      </c>
      <c r="X270" s="252" t="s">
        <v>504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7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2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600</v>
      </c>
      <c r="W271" s="4">
        <v>563</v>
      </c>
      <c r="X271" s="252" t="s">
        <v>506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7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2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600</v>
      </c>
      <c r="W272" s="252">
        <v>564</v>
      </c>
      <c r="X272" s="252" t="s">
        <v>508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7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2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600</v>
      </c>
      <c r="W273" s="252">
        <v>565</v>
      </c>
      <c r="X273" s="252" t="s">
        <v>510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7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2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600</v>
      </c>
      <c r="W274" s="252">
        <v>566</v>
      </c>
      <c r="X274" s="252" t="s">
        <v>512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7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2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600</v>
      </c>
      <c r="W275" s="252">
        <v>567</v>
      </c>
      <c r="X275" s="252" t="s">
        <v>514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7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2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600</v>
      </c>
      <c r="W276" s="252">
        <v>575</v>
      </c>
      <c r="X276" s="252" t="s">
        <v>516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7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2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600</v>
      </c>
      <c r="W277" s="252">
        <v>577</v>
      </c>
      <c r="X277" s="252" t="s">
        <v>518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7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2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600</v>
      </c>
      <c r="W278" s="4">
        <v>578</v>
      </c>
      <c r="X278" s="252" t="s">
        <v>520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7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2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600</v>
      </c>
      <c r="W279" s="4">
        <v>579</v>
      </c>
      <c r="X279" s="252" t="s">
        <v>522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7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2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3">
        <v>63931</v>
      </c>
      <c r="V280" s="253" t="s">
        <v>600</v>
      </c>
      <c r="W280" s="253">
        <v>581</v>
      </c>
      <c r="X280" s="253" t="s">
        <v>524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7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2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2">
        <v>63941</v>
      </c>
      <c r="V281" s="252" t="s">
        <v>601</v>
      </c>
      <c r="W281" s="252">
        <v>5012</v>
      </c>
      <c r="X281" s="252" t="s">
        <v>503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7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2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599</v>
      </c>
      <c r="W282" s="4">
        <v>50815</v>
      </c>
      <c r="X282" s="4" t="s">
        <v>513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7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2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601</v>
      </c>
      <c r="W283" s="252">
        <v>51000</v>
      </c>
      <c r="X283" s="4" t="s">
        <v>515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7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2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601</v>
      </c>
      <c r="W284" s="4">
        <v>51011</v>
      </c>
      <c r="X284" s="4" t="s">
        <v>517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7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2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601</v>
      </c>
      <c r="W285" s="252">
        <v>561</v>
      </c>
      <c r="X285" s="252" t="s">
        <v>502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7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2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601</v>
      </c>
      <c r="W286" s="252">
        <v>562</v>
      </c>
      <c r="X286" s="252" t="s">
        <v>504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7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2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601</v>
      </c>
      <c r="W287" s="4">
        <v>563</v>
      </c>
      <c r="X287" s="252" t="s">
        <v>506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7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2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601</v>
      </c>
      <c r="W288" s="252">
        <v>564</v>
      </c>
      <c r="X288" s="252" t="s">
        <v>508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7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2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601</v>
      </c>
      <c r="W289" s="252">
        <v>565</v>
      </c>
      <c r="X289" s="252" t="s">
        <v>510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7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2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601</v>
      </c>
      <c r="W290" s="252">
        <v>566</v>
      </c>
      <c r="X290" s="252" t="s">
        <v>512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7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2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601</v>
      </c>
      <c r="W291" s="252">
        <v>567</v>
      </c>
      <c r="X291" s="252" t="s">
        <v>514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7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2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601</v>
      </c>
      <c r="W292" s="252">
        <v>575</v>
      </c>
      <c r="X292" s="252" t="s">
        <v>516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7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2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601</v>
      </c>
      <c r="W293" s="252">
        <v>577</v>
      </c>
      <c r="X293" s="252" t="s">
        <v>518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7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2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601</v>
      </c>
      <c r="W294" s="4">
        <v>578</v>
      </c>
      <c r="X294" s="252" t="s">
        <v>520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7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2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601</v>
      </c>
      <c r="W295" s="4">
        <v>579</v>
      </c>
      <c r="X295" s="252" t="s">
        <v>522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7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2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3">
        <v>63941</v>
      </c>
      <c r="V296" s="253" t="s">
        <v>601</v>
      </c>
      <c r="W296" s="253">
        <v>581</v>
      </c>
      <c r="X296" s="253" t="s">
        <v>524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7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2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2">
        <v>68191</v>
      </c>
      <c r="V297" s="252" t="s">
        <v>602</v>
      </c>
      <c r="W297" s="252">
        <v>43</v>
      </c>
      <c r="X297" s="252" t="s">
        <v>499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7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2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603</v>
      </c>
      <c r="W298" s="4">
        <v>31</v>
      </c>
      <c r="X298" s="4" t="s">
        <v>495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7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2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603</v>
      </c>
      <c r="W299" s="4">
        <v>43</v>
      </c>
      <c r="X299" s="4" t="s">
        <v>499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7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2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604</v>
      </c>
      <c r="W300" s="4">
        <v>71</v>
      </c>
      <c r="X300" s="4" t="s">
        <v>540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7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2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605</v>
      </c>
      <c r="W301" s="4">
        <v>71</v>
      </c>
      <c r="X301" s="4" t="s">
        <v>540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7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2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606</v>
      </c>
      <c r="W302" s="4">
        <v>71</v>
      </c>
      <c r="X302" s="4" t="s">
        <v>540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7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2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607</v>
      </c>
      <c r="W303" s="4">
        <v>71</v>
      </c>
      <c r="X303" s="4" t="s">
        <v>540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7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2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608</v>
      </c>
      <c r="W304" s="4">
        <v>71</v>
      </c>
      <c r="X304" s="4" t="s">
        <v>540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7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2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609</v>
      </c>
      <c r="W305" s="4">
        <v>71</v>
      </c>
      <c r="X305" s="4" t="s">
        <v>540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7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2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610</v>
      </c>
      <c r="W306" s="4">
        <v>71</v>
      </c>
      <c r="X306" s="4" t="s">
        <v>540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7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2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611</v>
      </c>
      <c r="W307" s="4">
        <v>71</v>
      </c>
      <c r="X307" s="4" t="s">
        <v>540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7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2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612</v>
      </c>
      <c r="W308" s="4">
        <v>71</v>
      </c>
      <c r="X308" s="4" t="s">
        <v>540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7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2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613</v>
      </c>
      <c r="W309" s="4">
        <v>71</v>
      </c>
      <c r="X309" s="4" t="s">
        <v>540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7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2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614</v>
      </c>
      <c r="W310" s="4">
        <v>71</v>
      </c>
      <c r="X310" s="4" t="s">
        <v>540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7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2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615</v>
      </c>
      <c r="W311" s="4">
        <v>71</v>
      </c>
      <c r="X311" s="4" t="s">
        <v>540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7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2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616</v>
      </c>
      <c r="W312" s="4">
        <v>71</v>
      </c>
      <c r="X312" s="4" t="s">
        <v>540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7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2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617</v>
      </c>
      <c r="W313" s="4">
        <v>71</v>
      </c>
      <c r="X313" s="4" t="s">
        <v>540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7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2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618</v>
      </c>
      <c r="W314" s="4">
        <v>71</v>
      </c>
      <c r="X314" s="4" t="s">
        <v>540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7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2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619</v>
      </c>
      <c r="W315" s="4">
        <v>71</v>
      </c>
      <c r="X315" s="4" t="s">
        <v>540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7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2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620</v>
      </c>
      <c r="W316" s="4">
        <v>71</v>
      </c>
      <c r="X316" s="4" t="s">
        <v>540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7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2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621</v>
      </c>
      <c r="W317" s="4">
        <v>71</v>
      </c>
      <c r="X317" s="4" t="s">
        <v>540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7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2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622</v>
      </c>
      <c r="W318" s="4">
        <v>71</v>
      </c>
      <c r="X318" s="4" t="s">
        <v>540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7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2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623</v>
      </c>
      <c r="W319" s="4">
        <v>71</v>
      </c>
      <c r="X319" s="4" t="s">
        <v>540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7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2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624</v>
      </c>
      <c r="W320" s="4">
        <v>71</v>
      </c>
      <c r="X320" s="4" t="s">
        <v>540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7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2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625</v>
      </c>
      <c r="W321" s="4">
        <v>71</v>
      </c>
      <c r="X321" s="4" t="s">
        <v>540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7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2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626</v>
      </c>
      <c r="W322" s="4">
        <v>71</v>
      </c>
      <c r="X322" s="4" t="s">
        <v>540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7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2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627</v>
      </c>
      <c r="W323" s="4">
        <v>810</v>
      </c>
      <c r="X323" s="4" t="s">
        <v>541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7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2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628</v>
      </c>
      <c r="W324" s="4">
        <v>810</v>
      </c>
      <c r="X324" s="4" t="s">
        <v>541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7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2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629</v>
      </c>
      <c r="W325" s="4">
        <v>810</v>
      </c>
      <c r="X325" s="4" t="s">
        <v>541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7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2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7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2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7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2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7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2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7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2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7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2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7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2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7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2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7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2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7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2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7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2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7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2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7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2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7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2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7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2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7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2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7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2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7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2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7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2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7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2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7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2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7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2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7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2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7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2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7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2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7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2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7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2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7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2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7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2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7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2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7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2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7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2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7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2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7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2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7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2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7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2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7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2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7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2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7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2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7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2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7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2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7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2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7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2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7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2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7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2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7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2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7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2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7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2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7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2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7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2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7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2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7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2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7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2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7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2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7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2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7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2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7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2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7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2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7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2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7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2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7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2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7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2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7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2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7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2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7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2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7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2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7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2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7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2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7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2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7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2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7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2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7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2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7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2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7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2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7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2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7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2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7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2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7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2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7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2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7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2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7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2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7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2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7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2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7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2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7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2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7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2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7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2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7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2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7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2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7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2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7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2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7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2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7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2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7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2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7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2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7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2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7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2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7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2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7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2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7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2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7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2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7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2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7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2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7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2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7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2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7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2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7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2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7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2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7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2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7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2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7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2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7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2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7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2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7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2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7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2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7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2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7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2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7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2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7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2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7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2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7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2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7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2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7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2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7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2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7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2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7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2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7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2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7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2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7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2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7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2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7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2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7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2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7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2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7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2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7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2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7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2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7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2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7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2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7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2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7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2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7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2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7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2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7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2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7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2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7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2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7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2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7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2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7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2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7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2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7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2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7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2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7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2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7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2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7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2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7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2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7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2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7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2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7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2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7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2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7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2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7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2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7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2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7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2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7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2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7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2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7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2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7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2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7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2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7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2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7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2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7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2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7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2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7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2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7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2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7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2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7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2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7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2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7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2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7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2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7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2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121" activePane="bottomLeft" state="frozen"/>
      <selection pane="bottomLeft" activeCell="H137" sqref="H137"/>
    </sheetView>
  </sheetViews>
  <sheetFormatPr defaultColWidth="0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3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16384" width="8.140625" hidden="1"/>
  </cols>
  <sheetData>
    <row r="1" spans="1:36" ht="35.25" customHeight="1">
      <c r="A1" s="316" t="s">
        <v>630</v>
      </c>
      <c r="B1" s="316"/>
      <c r="C1" s="316"/>
      <c r="D1" s="316"/>
      <c r="E1" s="316"/>
      <c r="F1" s="76" t="str">
        <f>IF(OR('OPĆI DIO'!C1="odaberite -",'OPĆI DIO'!C1=""),"Molimo odaberite proračunskog korisnika na radnom listu Opći podaci!","")</f>
        <v/>
      </c>
      <c r="M1" s="131" t="s">
        <v>48</v>
      </c>
    </row>
    <row r="2" spans="1:36" ht="36" customHeight="1">
      <c r="A2" s="37" t="s">
        <v>471</v>
      </c>
      <c r="B2" s="37" t="s">
        <v>472</v>
      </c>
      <c r="C2" s="37" t="s">
        <v>473</v>
      </c>
      <c r="D2" s="41" t="s">
        <v>631</v>
      </c>
      <c r="E2" s="37" t="s">
        <v>475</v>
      </c>
      <c r="F2" s="41" t="s">
        <v>632</v>
      </c>
      <c r="G2" s="37" t="s">
        <v>478</v>
      </c>
      <c r="H2" s="41" t="s">
        <v>633</v>
      </c>
      <c r="I2" s="37" t="s">
        <v>634</v>
      </c>
      <c r="J2" s="37" t="s">
        <v>635</v>
      </c>
      <c r="K2" s="77" t="s">
        <v>54</v>
      </c>
      <c r="L2" s="77" t="s">
        <v>55</v>
      </c>
      <c r="M2" s="77" t="s">
        <v>56</v>
      </c>
      <c r="N2" s="241" t="s">
        <v>636</v>
      </c>
      <c r="O2" s="110" t="s">
        <v>480</v>
      </c>
      <c r="P2" s="38" t="s">
        <v>481</v>
      </c>
      <c r="Q2" s="38" t="s">
        <v>482</v>
      </c>
      <c r="R2" s="103" t="s">
        <v>637</v>
      </c>
      <c r="S2" s="103" t="s">
        <v>638</v>
      </c>
      <c r="T2" s="38" t="s">
        <v>639</v>
      </c>
      <c r="U2" s="103" t="s">
        <v>640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0">
        <f>IFERROR(VLOOKUP(D3,$V$6:$X$43,3,FALSE),"")</f>
        <v>50</v>
      </c>
      <c r="D3" s="43">
        <v>5043</v>
      </c>
      <c r="E3" s="39" t="str">
        <f>IFERROR(VLOOKUP(D3,$V$6:$W$43,2,FALSE),"")</f>
        <v>5043 Pomoći iz državnog proračuna kroz ostale prihode za posebne namjene</v>
      </c>
      <c r="F3" s="43">
        <v>3299</v>
      </c>
      <c r="G3" s="39" t="str">
        <f t="shared" ref="G3:G66" si="0">IFERROR(VLOOKUP(F3,$Y$5:$AA$129,2,FALSE),"")</f>
        <v>Ostali nespomenuti rashodi poslovanja</v>
      </c>
      <c r="H3" s="74" t="s">
        <v>3186</v>
      </c>
      <c r="I3" s="39" t="str">
        <f t="shared" ref="I3:I66" si="1">IFERROR(VLOOKUP(H3,$AE$6:$AF$356,2,FALSE),"")</f>
        <v>PROGRAMSKO I OSTALO FINANCIRANJE JAVNIH VISOKIH UČILIŠTA – IZ EVIDENCIJSKIH PRIHODA</v>
      </c>
      <c r="J3" s="39" t="str">
        <f t="shared" ref="J3:J66" si="2">IFERROR(VLOOKUP(H3,$AE$6:$AI$356,3,FALSE),"")</f>
        <v>0942</v>
      </c>
      <c r="K3" s="73">
        <v>850</v>
      </c>
      <c r="L3" s="73">
        <v>850</v>
      </c>
      <c r="M3" s="73">
        <v>850</v>
      </c>
      <c r="N3" s="242"/>
      <c r="O3" t="str">
        <f>IF(C3="","",'OPĆI DIO'!$C$1)</f>
        <v>2160 SVEUČILIŠTE U RIJECI - GRAĐEVINSKI FAKULTET</v>
      </c>
      <c r="P3" t="str">
        <f>LEFT(F3,3)</f>
        <v>329</v>
      </c>
      <c r="Q3" t="str">
        <f>LEFT(F3,2)</f>
        <v>32</v>
      </c>
      <c r="R3" t="str">
        <f>LEFT(C3,3)</f>
        <v>50</v>
      </c>
      <c r="S3" t="str">
        <f>MID(J3,2,2)</f>
        <v>94</v>
      </c>
      <c r="T3" t="str">
        <f>LEFT(F3,1)</f>
        <v>3</v>
      </c>
      <c r="U3" t="str">
        <f>IFERROR(VLOOKUP(C3,$V$6:$X$34,3,FALSE),"")</f>
        <v/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0">
        <f t="shared" ref="C4:C67" si="3">IFERROR(VLOOKUP(D4,$V$6:$X$43,3,FALSE),"")</f>
        <v>31</v>
      </c>
      <c r="D4" s="43">
        <v>31</v>
      </c>
      <c r="E4" s="39" t="str">
        <f t="shared" ref="E4:E67" si="4">IFERROR(VLOOKUP(D4,$V$6:$W$43,2,FALSE),"")</f>
        <v>Vlastiti prihodi</v>
      </c>
      <c r="F4" s="43">
        <v>3111</v>
      </c>
      <c r="G4" s="39" t="str">
        <f t="shared" si="0"/>
        <v>Plaće za redovan rad</v>
      </c>
      <c r="H4" s="74" t="s">
        <v>3186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73">
        <v>40000</v>
      </c>
      <c r="L4" s="73">
        <v>40000</v>
      </c>
      <c r="M4" s="73">
        <v>40000</v>
      </c>
      <c r="N4" s="242"/>
      <c r="O4" t="str">
        <f>IF(C4="","",'OPĆI DIO'!$C$1)</f>
        <v>2160 SVEUČILIŠTE U RIJECI - GRAĐEVINSKI FAKULTET</v>
      </c>
      <c r="P4" t="str">
        <f t="shared" ref="P4:P67" si="5">LEFT(F4,3)</f>
        <v>311</v>
      </c>
      <c r="Q4" t="str">
        <f t="shared" ref="Q4:Q67" si="6">LEFT(F4,2)</f>
        <v>31</v>
      </c>
      <c r="R4" t="str">
        <f t="shared" ref="R4:R67" si="7">LEFT(C4,3)</f>
        <v>31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31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0">
        <f t="shared" si="3"/>
        <v>31</v>
      </c>
      <c r="D5" s="43">
        <v>31</v>
      </c>
      <c r="E5" s="39" t="str">
        <f t="shared" si="4"/>
        <v>Vlastiti prihodi</v>
      </c>
      <c r="F5" s="43">
        <v>3121</v>
      </c>
      <c r="G5" s="39" t="str">
        <f t="shared" si="0"/>
        <v>Ostali rashodi za zaposlene</v>
      </c>
      <c r="H5" s="74" t="s">
        <v>3186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73">
        <v>6500</v>
      </c>
      <c r="L5" s="73">
        <v>6500</v>
      </c>
      <c r="M5" s="73">
        <v>6500</v>
      </c>
      <c r="N5" s="242"/>
      <c r="O5" t="str">
        <f>IF(C5="","",'OPĆI DIO'!$C$1)</f>
        <v>2160 SVEUČILIŠTE U RIJECI - GRAĐEVINSKI FAKULTET</v>
      </c>
      <c r="P5" t="str">
        <f t="shared" si="5"/>
        <v>312</v>
      </c>
      <c r="Q5" t="str">
        <f t="shared" si="6"/>
        <v>31</v>
      </c>
      <c r="R5" t="str">
        <f t="shared" si="7"/>
        <v>31</v>
      </c>
      <c r="S5" t="str">
        <f t="shared" si="8"/>
        <v>94</v>
      </c>
      <c r="T5" t="str">
        <f t="shared" si="9"/>
        <v>3</v>
      </c>
      <c r="U5">
        <f t="shared" si="10"/>
        <v>31</v>
      </c>
      <c r="V5" t="s">
        <v>474</v>
      </c>
      <c r="W5" t="s">
        <v>475</v>
      </c>
      <c r="Y5">
        <v>3111</v>
      </c>
      <c r="Z5" t="s">
        <v>641</v>
      </c>
      <c r="AB5" s="113" t="str">
        <f>LEFT(Y5,2)</f>
        <v>31</v>
      </c>
      <c r="AC5" t="str">
        <f>LEFT(Y5,3)</f>
        <v>311</v>
      </c>
      <c r="AE5" t="s">
        <v>642</v>
      </c>
      <c r="AF5" t="s">
        <v>634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0">
        <f t="shared" si="3"/>
        <v>31</v>
      </c>
      <c r="D6" s="43">
        <v>31</v>
      </c>
      <c r="E6" s="39" t="str">
        <f t="shared" si="4"/>
        <v>Vlastiti prihodi</v>
      </c>
      <c r="F6" s="43">
        <v>3132</v>
      </c>
      <c r="G6" s="39" t="str">
        <f t="shared" si="0"/>
        <v>Doprinosi za obvezno zdravstveno osiguranje</v>
      </c>
      <c r="H6" s="74" t="s">
        <v>3186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73">
        <v>6600</v>
      </c>
      <c r="L6" s="73">
        <v>6600</v>
      </c>
      <c r="M6" s="73">
        <v>6600</v>
      </c>
      <c r="N6" s="242"/>
      <c r="O6" t="str">
        <f>IF(C6="","",'OPĆI DIO'!$C$1)</f>
        <v>2160 SVEUČILIŠTE U RIJECI - GRAĐEVINSKI FAKULTET</v>
      </c>
      <c r="P6" t="str">
        <f t="shared" si="5"/>
        <v>313</v>
      </c>
      <c r="Q6" t="str">
        <f t="shared" si="6"/>
        <v>31</v>
      </c>
      <c r="R6" t="str">
        <f t="shared" si="7"/>
        <v>31</v>
      </c>
      <c r="S6" t="str">
        <f t="shared" si="8"/>
        <v>94</v>
      </c>
      <c r="T6" t="str">
        <f t="shared" si="9"/>
        <v>3</v>
      </c>
      <c r="U6">
        <f t="shared" si="10"/>
        <v>31</v>
      </c>
      <c r="V6">
        <v>11</v>
      </c>
      <c r="W6" t="s">
        <v>491</v>
      </c>
      <c r="X6">
        <v>11</v>
      </c>
      <c r="Y6">
        <v>3112</v>
      </c>
      <c r="Z6" t="s">
        <v>643</v>
      </c>
      <c r="AB6" s="113" t="str">
        <f>LEFT(Y6,2)</f>
        <v>31</v>
      </c>
      <c r="AC6" t="str">
        <f>LEFT(Y6,3)</f>
        <v>311</v>
      </c>
      <c r="AE6" t="s">
        <v>644</v>
      </c>
      <c r="AF6" t="s">
        <v>645</v>
      </c>
      <c r="AG6" t="s">
        <v>646</v>
      </c>
      <c r="AH6" t="s">
        <v>647</v>
      </c>
      <c r="AI6" t="s">
        <v>648</v>
      </c>
      <c r="AJ6" t="s">
        <v>648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0">
        <f t="shared" si="3"/>
        <v>31</v>
      </c>
      <c r="D7" s="43">
        <v>31</v>
      </c>
      <c r="E7" s="39" t="str">
        <f t="shared" si="4"/>
        <v>Vlastiti prihodi</v>
      </c>
      <c r="F7" s="43">
        <v>3211</v>
      </c>
      <c r="G7" s="39" t="str">
        <f t="shared" si="0"/>
        <v>Službena putovanja</v>
      </c>
      <c r="H7" s="74" t="s">
        <v>3186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73">
        <v>10000</v>
      </c>
      <c r="L7" s="73">
        <v>10000</v>
      </c>
      <c r="M7" s="73">
        <v>10000</v>
      </c>
      <c r="N7" s="242"/>
      <c r="O7" t="str">
        <f>IF(C7="","",'OPĆI DIO'!$C$1)</f>
        <v>2160 SVEUČILIŠTE U RIJECI - GRAĐEVINSKI FAKULTET</v>
      </c>
      <c r="P7" t="str">
        <f t="shared" si="5"/>
        <v>321</v>
      </c>
      <c r="Q7" t="str">
        <f t="shared" si="6"/>
        <v>32</v>
      </c>
      <c r="R7" t="str">
        <f t="shared" si="7"/>
        <v>31</v>
      </c>
      <c r="S7" t="str">
        <f t="shared" si="8"/>
        <v>94</v>
      </c>
      <c r="T7" t="str">
        <f t="shared" si="9"/>
        <v>3</v>
      </c>
      <c r="U7">
        <f t="shared" si="10"/>
        <v>31</v>
      </c>
      <c r="V7">
        <v>12</v>
      </c>
      <c r="W7" t="s">
        <v>493</v>
      </c>
      <c r="X7">
        <v>12</v>
      </c>
      <c r="Y7">
        <v>3113</v>
      </c>
      <c r="Z7" t="s">
        <v>649</v>
      </c>
      <c r="AB7" s="113" t="str">
        <f>LEFT(Y7,2)</f>
        <v>31</v>
      </c>
      <c r="AC7" t="str">
        <f>LEFT(Y7,3)</f>
        <v>311</v>
      </c>
      <c r="AE7" t="s">
        <v>650</v>
      </c>
      <c r="AF7" t="s">
        <v>651</v>
      </c>
      <c r="AG7" t="s">
        <v>652</v>
      </c>
      <c r="AH7" t="s">
        <v>653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0">
        <f t="shared" si="3"/>
        <v>31</v>
      </c>
      <c r="D8" s="43">
        <v>31</v>
      </c>
      <c r="E8" s="39" t="str">
        <f t="shared" si="4"/>
        <v>Vlastiti prihodi</v>
      </c>
      <c r="F8" s="43">
        <v>3212</v>
      </c>
      <c r="G8" s="39" t="str">
        <f t="shared" si="0"/>
        <v>Naknade za prijevoz, za rad na terenu i odvojeni život</v>
      </c>
      <c r="H8" s="74" t="s">
        <v>3186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73">
        <v>50</v>
      </c>
      <c r="L8" s="73">
        <v>50</v>
      </c>
      <c r="M8" s="73">
        <v>50</v>
      </c>
      <c r="N8" s="242"/>
      <c r="O8" t="str">
        <f>IF(C8="","",'OPĆI DIO'!$C$1)</f>
        <v>2160 SVEUČILIŠTE U RIJECI - GRAĐEVINSKI FAKULTET</v>
      </c>
      <c r="P8" t="str">
        <f t="shared" si="5"/>
        <v>321</v>
      </c>
      <c r="Q8" t="str">
        <f t="shared" si="6"/>
        <v>32</v>
      </c>
      <c r="R8" t="str">
        <f t="shared" si="7"/>
        <v>31</v>
      </c>
      <c r="S8" t="str">
        <f t="shared" si="8"/>
        <v>94</v>
      </c>
      <c r="T8" t="str">
        <f t="shared" si="9"/>
        <v>3</v>
      </c>
      <c r="U8">
        <f t="shared" si="10"/>
        <v>31</v>
      </c>
      <c r="V8">
        <v>31</v>
      </c>
      <c r="W8" t="s">
        <v>495</v>
      </c>
      <c r="X8">
        <v>31</v>
      </c>
      <c r="Y8">
        <v>3114</v>
      </c>
      <c r="Z8" t="s">
        <v>654</v>
      </c>
      <c r="AB8" s="113" t="str">
        <f>LEFT(Y8,2)</f>
        <v>31</v>
      </c>
      <c r="AC8" t="str">
        <f>LEFT(Y8,3)</f>
        <v>311</v>
      </c>
      <c r="AE8" t="s">
        <v>655</v>
      </c>
      <c r="AF8" t="s">
        <v>656</v>
      </c>
      <c r="AG8" t="s">
        <v>652</v>
      </c>
      <c r="AH8" t="s">
        <v>653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0">
        <f t="shared" si="3"/>
        <v>31</v>
      </c>
      <c r="D9" s="43">
        <v>31</v>
      </c>
      <c r="E9" s="39" t="str">
        <f t="shared" si="4"/>
        <v>Vlastiti prihodi</v>
      </c>
      <c r="F9" s="43">
        <v>3213</v>
      </c>
      <c r="G9" s="39" t="str">
        <f t="shared" si="0"/>
        <v>Stručno usavršavanje zaposlenika</v>
      </c>
      <c r="H9" s="74" t="s">
        <v>3186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73">
        <v>1830</v>
      </c>
      <c r="L9" s="73">
        <v>1830</v>
      </c>
      <c r="M9" s="73">
        <v>1830</v>
      </c>
      <c r="N9" s="242"/>
      <c r="O9" t="str">
        <f>IF(C9="","",'OPĆI DIO'!$C$1)</f>
        <v>2160 SVEUČILIŠTE U RIJECI - GRAĐEVINSKI FAKULTET</v>
      </c>
      <c r="P9" t="str">
        <f t="shared" si="5"/>
        <v>321</v>
      </c>
      <c r="Q9" t="str">
        <f t="shared" si="6"/>
        <v>32</v>
      </c>
      <c r="R9" t="str">
        <f t="shared" si="7"/>
        <v>31</v>
      </c>
      <c r="S9" t="str">
        <f t="shared" si="8"/>
        <v>94</v>
      </c>
      <c r="T9" t="str">
        <f t="shared" si="9"/>
        <v>3</v>
      </c>
      <c r="U9">
        <f t="shared" si="10"/>
        <v>31</v>
      </c>
      <c r="V9">
        <v>41</v>
      </c>
      <c r="W9" t="s">
        <v>497</v>
      </c>
      <c r="X9">
        <v>41</v>
      </c>
      <c r="Y9">
        <v>3121</v>
      </c>
      <c r="Z9" t="s">
        <v>657</v>
      </c>
      <c r="AB9" s="113" t="str">
        <f>LEFT(Y9,2)</f>
        <v>31</v>
      </c>
      <c r="AC9" t="str">
        <f>LEFT(Y9,3)</f>
        <v>312</v>
      </c>
      <c r="AE9" t="s">
        <v>658</v>
      </c>
      <c r="AF9" t="s">
        <v>659</v>
      </c>
      <c r="AG9" t="s">
        <v>652</v>
      </c>
      <c r="AH9" t="s">
        <v>653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0">
        <f t="shared" si="3"/>
        <v>31</v>
      </c>
      <c r="D10" s="43">
        <v>31</v>
      </c>
      <c r="E10" s="39" t="str">
        <f t="shared" si="4"/>
        <v>Vlastiti prihodi</v>
      </c>
      <c r="F10" s="43">
        <v>3214</v>
      </c>
      <c r="G10" s="39" t="str">
        <f t="shared" si="0"/>
        <v>Ostale naknade troškova zaposlenima</v>
      </c>
      <c r="H10" s="74" t="s">
        <v>3186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73">
        <v>150</v>
      </c>
      <c r="L10" s="73">
        <v>150</v>
      </c>
      <c r="M10" s="73">
        <v>150</v>
      </c>
      <c r="N10" s="242"/>
      <c r="O10" t="str">
        <f>IF(C10="","",'OPĆI DIO'!$C$1)</f>
        <v>2160 SVEUČILIŠTE U RIJECI - GRAĐEVINSKI FAKULTET</v>
      </c>
      <c r="P10" t="str">
        <f t="shared" si="5"/>
        <v>321</v>
      </c>
      <c r="Q10" t="str">
        <f t="shared" si="6"/>
        <v>32</v>
      </c>
      <c r="R10" t="str">
        <f t="shared" si="7"/>
        <v>31</v>
      </c>
      <c r="S10" t="str">
        <f t="shared" si="8"/>
        <v>94</v>
      </c>
      <c r="T10" t="str">
        <f t="shared" si="9"/>
        <v>3</v>
      </c>
      <c r="U10">
        <f t="shared" si="10"/>
        <v>31</v>
      </c>
      <c r="V10">
        <v>43</v>
      </c>
      <c r="W10" t="s">
        <v>499</v>
      </c>
      <c r="X10">
        <v>43</v>
      </c>
      <c r="Y10" s="78">
        <v>3132</v>
      </c>
      <c r="Z10" s="78" t="s">
        <v>660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661</v>
      </c>
      <c r="AF10" t="s">
        <v>662</v>
      </c>
      <c r="AG10" t="s">
        <v>652</v>
      </c>
      <c r="AH10" t="s">
        <v>653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0">
        <f t="shared" si="3"/>
        <v>31</v>
      </c>
      <c r="D11" s="43">
        <v>31</v>
      </c>
      <c r="E11" s="39" t="str">
        <f t="shared" si="4"/>
        <v>Vlastiti prihodi</v>
      </c>
      <c r="F11" s="43">
        <v>3221</v>
      </c>
      <c r="G11" s="39" t="str">
        <f t="shared" si="0"/>
        <v>Uredski materijal i ostali materijalni rashodi</v>
      </c>
      <c r="H11" s="74" t="s">
        <v>3186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73">
        <v>900</v>
      </c>
      <c r="L11" s="73">
        <v>900</v>
      </c>
      <c r="M11" s="73">
        <v>900</v>
      </c>
      <c r="N11" s="242"/>
      <c r="O11" t="str">
        <f>IF(C11="","",'OPĆI DIO'!$C$1)</f>
        <v>2160 SVEUČILIŠTE U RIJECI - GRAĐEVINSKI FAKULTET</v>
      </c>
      <c r="P11" t="str">
        <f t="shared" si="5"/>
        <v>322</v>
      </c>
      <c r="Q11" t="str">
        <f t="shared" si="6"/>
        <v>32</v>
      </c>
      <c r="R11" t="str">
        <f t="shared" si="7"/>
        <v>31</v>
      </c>
      <c r="S11" t="str">
        <f t="shared" si="8"/>
        <v>94</v>
      </c>
      <c r="T11" t="str">
        <f t="shared" si="9"/>
        <v>3</v>
      </c>
      <c r="U11">
        <f t="shared" si="10"/>
        <v>31</v>
      </c>
      <c r="V11" s="113">
        <v>5011</v>
      </c>
      <c r="W11" s="113" t="s">
        <v>501</v>
      </c>
      <c r="X11" s="113">
        <v>50</v>
      </c>
      <c r="Y11">
        <v>3211</v>
      </c>
      <c r="Z11" t="s">
        <v>663</v>
      </c>
      <c r="AB11" s="113" t="str">
        <f t="shared" si="13"/>
        <v>32</v>
      </c>
      <c r="AC11" t="str">
        <f t="shared" si="14"/>
        <v>321</v>
      </c>
      <c r="AE11" t="s">
        <v>664</v>
      </c>
      <c r="AF11" t="s">
        <v>659</v>
      </c>
      <c r="AG11" t="s">
        <v>665</v>
      </c>
      <c r="AH11" t="s">
        <v>666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0">
        <f t="shared" si="3"/>
        <v>31</v>
      </c>
      <c r="D12" s="43">
        <v>31</v>
      </c>
      <c r="E12" s="39" t="str">
        <f t="shared" si="4"/>
        <v>Vlastiti prihodi</v>
      </c>
      <c r="F12" s="43">
        <v>3222</v>
      </c>
      <c r="G12" s="39" t="str">
        <f t="shared" si="0"/>
        <v>Materijal i sirovine</v>
      </c>
      <c r="H12" s="74" t="s">
        <v>3186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73">
        <v>2000</v>
      </c>
      <c r="L12" s="73">
        <v>2000</v>
      </c>
      <c r="M12" s="73">
        <v>2000</v>
      </c>
      <c r="N12" s="242"/>
      <c r="O12" t="str">
        <f>IF(C12="","",'OPĆI DIO'!$C$1)</f>
        <v>2160 SVEUČILIŠTE U RIJECI - GRAĐEVINSKI FAKULTET</v>
      </c>
      <c r="P12" t="str">
        <f t="shared" si="5"/>
        <v>322</v>
      </c>
      <c r="Q12" t="str">
        <f t="shared" si="6"/>
        <v>32</v>
      </c>
      <c r="R12" t="str">
        <f t="shared" si="7"/>
        <v>31</v>
      </c>
      <c r="S12" t="str">
        <f t="shared" si="8"/>
        <v>94</v>
      </c>
      <c r="T12" t="str">
        <f t="shared" si="9"/>
        <v>3</v>
      </c>
      <c r="U12">
        <f t="shared" si="10"/>
        <v>31</v>
      </c>
      <c r="V12" s="113">
        <v>5012</v>
      </c>
      <c r="W12" s="113" t="s">
        <v>503</v>
      </c>
      <c r="X12" s="113">
        <v>50</v>
      </c>
      <c r="Y12">
        <v>3212</v>
      </c>
      <c r="Z12" t="s">
        <v>667</v>
      </c>
      <c r="AB12" s="113" t="str">
        <f t="shared" si="13"/>
        <v>32</v>
      </c>
      <c r="AC12" t="str">
        <f t="shared" si="14"/>
        <v>321</v>
      </c>
      <c r="AE12" t="s">
        <v>668</v>
      </c>
      <c r="AF12" t="s">
        <v>669</v>
      </c>
      <c r="AG12" t="s">
        <v>670</v>
      </c>
      <c r="AH12" t="s">
        <v>671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0">
        <f t="shared" si="3"/>
        <v>31</v>
      </c>
      <c r="D13" s="43">
        <v>31</v>
      </c>
      <c r="E13" s="39" t="str">
        <f t="shared" si="4"/>
        <v>Vlastiti prihodi</v>
      </c>
      <c r="F13" s="43">
        <v>3223</v>
      </c>
      <c r="G13" s="39" t="str">
        <f t="shared" si="0"/>
        <v>Energija</v>
      </c>
      <c r="H13" s="74" t="s">
        <v>3186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73">
        <v>150</v>
      </c>
      <c r="L13" s="73">
        <v>150</v>
      </c>
      <c r="M13" s="73">
        <v>150</v>
      </c>
      <c r="N13" s="242"/>
      <c r="O13" t="str">
        <f>IF(C13="","",'OPĆI DIO'!$C$1)</f>
        <v>2160 SVEUČILIŠTE U RIJECI - GRAĐEVINSKI FAKULTET</v>
      </c>
      <c r="P13" t="str">
        <f t="shared" si="5"/>
        <v>322</v>
      </c>
      <c r="Q13" t="str">
        <f t="shared" si="6"/>
        <v>32</v>
      </c>
      <c r="R13" t="str">
        <f t="shared" si="7"/>
        <v>31</v>
      </c>
      <c r="S13" t="str">
        <f t="shared" si="8"/>
        <v>94</v>
      </c>
      <c r="T13" t="str">
        <f t="shared" si="9"/>
        <v>3</v>
      </c>
      <c r="U13">
        <f t="shared" si="10"/>
        <v>31</v>
      </c>
      <c r="V13" s="113">
        <v>5051</v>
      </c>
      <c r="W13" s="113" t="s">
        <v>505</v>
      </c>
      <c r="X13" s="113">
        <v>50</v>
      </c>
      <c r="Y13">
        <v>3213</v>
      </c>
      <c r="Z13" t="s">
        <v>672</v>
      </c>
      <c r="AB13" s="113" t="str">
        <f t="shared" si="13"/>
        <v>32</v>
      </c>
      <c r="AC13" t="str">
        <f t="shared" si="14"/>
        <v>321</v>
      </c>
      <c r="AE13" t="s">
        <v>673</v>
      </c>
      <c r="AF13" t="s">
        <v>674</v>
      </c>
      <c r="AG13" t="s">
        <v>665</v>
      </c>
      <c r="AH13" t="s">
        <v>666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0">
        <f t="shared" si="3"/>
        <v>31</v>
      </c>
      <c r="D14" s="43">
        <v>31</v>
      </c>
      <c r="E14" s="39" t="str">
        <f t="shared" si="4"/>
        <v>Vlastiti prihodi</v>
      </c>
      <c r="F14" s="43">
        <v>3224</v>
      </c>
      <c r="G14" s="39" t="str">
        <f t="shared" si="0"/>
        <v>Materijal i dijelovi za tekuće i investicijsko održavanje</v>
      </c>
      <c r="H14" s="74" t="s">
        <v>3186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73">
        <v>1000</v>
      </c>
      <c r="L14" s="73">
        <v>1000</v>
      </c>
      <c r="M14" s="73">
        <v>1000</v>
      </c>
      <c r="N14" s="242"/>
      <c r="O14" t="str">
        <f>IF(C14="","",'OPĆI DIO'!$C$1)</f>
        <v>2160 SVEUČILIŠTE U RIJECI - GRAĐEVINSKI FAKULTET</v>
      </c>
      <c r="P14" t="str">
        <f t="shared" si="5"/>
        <v>322</v>
      </c>
      <c r="Q14" t="str">
        <f t="shared" si="6"/>
        <v>32</v>
      </c>
      <c r="R14" t="str">
        <f t="shared" si="7"/>
        <v>31</v>
      </c>
      <c r="S14" t="str">
        <f t="shared" si="8"/>
        <v>94</v>
      </c>
      <c r="T14" t="str">
        <f t="shared" si="9"/>
        <v>3</v>
      </c>
      <c r="U14">
        <f t="shared" si="10"/>
        <v>31</v>
      </c>
      <c r="V14" s="113">
        <v>5043</v>
      </c>
      <c r="W14" s="113" t="s">
        <v>507</v>
      </c>
      <c r="X14" s="113">
        <v>50</v>
      </c>
      <c r="Y14">
        <v>3214</v>
      </c>
      <c r="Z14" t="s">
        <v>675</v>
      </c>
      <c r="AB14" s="113" t="str">
        <f t="shared" si="13"/>
        <v>32</v>
      </c>
      <c r="AC14" t="str">
        <f t="shared" si="14"/>
        <v>321</v>
      </c>
      <c r="AE14" t="s">
        <v>676</v>
      </c>
      <c r="AF14" t="s">
        <v>677</v>
      </c>
      <c r="AG14" t="s">
        <v>678</v>
      </c>
      <c r="AH14" t="s">
        <v>679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0">
        <f t="shared" si="3"/>
        <v>31</v>
      </c>
      <c r="D15" s="43">
        <v>31</v>
      </c>
      <c r="E15" s="39" t="str">
        <f t="shared" si="4"/>
        <v>Vlastiti prihodi</v>
      </c>
      <c r="F15" s="43">
        <v>3225</v>
      </c>
      <c r="G15" s="39" t="str">
        <f t="shared" si="0"/>
        <v>Sitni inventar i autogume</v>
      </c>
      <c r="H15" s="74" t="s">
        <v>3186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73">
        <v>3500</v>
      </c>
      <c r="L15" s="73">
        <v>3500</v>
      </c>
      <c r="M15" s="73">
        <v>3500</v>
      </c>
      <c r="N15" s="242"/>
      <c r="O15" t="str">
        <f>IF(C15="","",'OPĆI DIO'!$C$1)</f>
        <v>2160 SVEUČILIŠTE U RIJECI - GRAĐEVINSKI FAKULTET</v>
      </c>
      <c r="P15" t="str">
        <f t="shared" si="5"/>
        <v>322</v>
      </c>
      <c r="Q15" t="str">
        <f t="shared" si="6"/>
        <v>32</v>
      </c>
      <c r="R15" t="str">
        <f t="shared" si="7"/>
        <v>31</v>
      </c>
      <c r="S15" t="str">
        <f t="shared" si="8"/>
        <v>94</v>
      </c>
      <c r="T15" t="str">
        <f t="shared" si="9"/>
        <v>3</v>
      </c>
      <c r="U15">
        <f t="shared" si="10"/>
        <v>31</v>
      </c>
      <c r="V15" s="113">
        <v>5052</v>
      </c>
      <c r="W15" s="113" t="s">
        <v>509</v>
      </c>
      <c r="X15" s="113">
        <v>50</v>
      </c>
      <c r="Y15">
        <v>3221</v>
      </c>
      <c r="Z15" t="s">
        <v>680</v>
      </c>
      <c r="AB15" s="113" t="str">
        <f t="shared" si="13"/>
        <v>32</v>
      </c>
      <c r="AC15" t="str">
        <f t="shared" si="14"/>
        <v>322</v>
      </c>
      <c r="AE15" t="s">
        <v>681</v>
      </c>
      <c r="AF15" t="s">
        <v>682</v>
      </c>
      <c r="AG15" t="s">
        <v>683</v>
      </c>
      <c r="AH15" t="s">
        <v>684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0">
        <f t="shared" si="3"/>
        <v>31</v>
      </c>
      <c r="D16" s="43">
        <v>31</v>
      </c>
      <c r="E16" s="39" t="str">
        <f t="shared" si="4"/>
        <v>Vlastiti prihodi</v>
      </c>
      <c r="F16" s="43">
        <v>3227</v>
      </c>
      <c r="G16" s="39" t="str">
        <f t="shared" si="0"/>
        <v>Službena, radna i zaštitna odjeća i obuća</v>
      </c>
      <c r="H16" s="74" t="s">
        <v>3186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73">
        <v>1200</v>
      </c>
      <c r="L16" s="73">
        <v>1200</v>
      </c>
      <c r="M16" s="73">
        <v>1200</v>
      </c>
      <c r="N16" s="242"/>
      <c r="O16" t="str">
        <f>IF(C16="","",'OPĆI DIO'!$C$1)</f>
        <v>2160 SVEUČILIŠTE U RIJECI - GRAĐEVINSKI FAKULTET</v>
      </c>
      <c r="P16" t="str">
        <f t="shared" si="5"/>
        <v>322</v>
      </c>
      <c r="Q16" t="str">
        <f t="shared" si="6"/>
        <v>32</v>
      </c>
      <c r="R16" t="str">
        <f t="shared" si="7"/>
        <v>31</v>
      </c>
      <c r="S16" t="str">
        <f t="shared" si="8"/>
        <v>94</v>
      </c>
      <c r="T16" t="str">
        <f t="shared" si="9"/>
        <v>3</v>
      </c>
      <c r="U16">
        <f t="shared" si="10"/>
        <v>31</v>
      </c>
      <c r="V16" s="113">
        <v>50810</v>
      </c>
      <c r="W16" s="113" t="s">
        <v>511</v>
      </c>
      <c r="X16" s="113">
        <v>50</v>
      </c>
      <c r="Y16">
        <v>3222</v>
      </c>
      <c r="Z16" t="s">
        <v>685</v>
      </c>
      <c r="AB16" s="113" t="str">
        <f t="shared" si="13"/>
        <v>32</v>
      </c>
      <c r="AC16" t="str">
        <f t="shared" si="14"/>
        <v>322</v>
      </c>
      <c r="AE16" t="s">
        <v>686</v>
      </c>
      <c r="AF16" t="s">
        <v>687</v>
      </c>
      <c r="AG16" t="s">
        <v>683</v>
      </c>
      <c r="AH16" t="s">
        <v>684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0">
        <f t="shared" si="3"/>
        <v>31</v>
      </c>
      <c r="D17" s="43">
        <v>31</v>
      </c>
      <c r="E17" s="39" t="str">
        <f t="shared" si="4"/>
        <v>Vlastiti prihodi</v>
      </c>
      <c r="F17" s="43">
        <v>3231</v>
      </c>
      <c r="G17" s="39" t="str">
        <f t="shared" si="0"/>
        <v>Usluge telefona, interneta, pošte i prijevoza</v>
      </c>
      <c r="H17" s="74" t="s">
        <v>3186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73">
        <v>920</v>
      </c>
      <c r="L17" s="73">
        <v>920</v>
      </c>
      <c r="M17" s="73">
        <v>920</v>
      </c>
      <c r="N17" s="242"/>
      <c r="O17" t="str">
        <f>IF(C17="","",'OPĆI DIO'!$C$1)</f>
        <v>2160 SVEUČILIŠTE U RIJECI - GRAĐEVINSKI FAKULTET</v>
      </c>
      <c r="P17" t="str">
        <f t="shared" si="5"/>
        <v>323</v>
      </c>
      <c r="Q17" t="str">
        <f t="shared" si="6"/>
        <v>32</v>
      </c>
      <c r="R17" t="str">
        <f t="shared" si="7"/>
        <v>31</v>
      </c>
      <c r="S17" t="str">
        <f t="shared" si="8"/>
        <v>94</v>
      </c>
      <c r="T17" t="str">
        <f t="shared" si="9"/>
        <v>3</v>
      </c>
      <c r="U17">
        <f t="shared" si="10"/>
        <v>31</v>
      </c>
      <c r="V17" s="113">
        <v>50815</v>
      </c>
      <c r="W17" s="113" t="s">
        <v>513</v>
      </c>
      <c r="X17" s="113">
        <v>50</v>
      </c>
      <c r="Y17">
        <v>3223</v>
      </c>
      <c r="Z17" t="s">
        <v>688</v>
      </c>
      <c r="AB17" s="113" t="str">
        <f t="shared" si="13"/>
        <v>32</v>
      </c>
      <c r="AC17" t="str">
        <f t="shared" si="14"/>
        <v>322</v>
      </c>
      <c r="AE17" t="s">
        <v>689</v>
      </c>
      <c r="AF17" t="s">
        <v>690</v>
      </c>
      <c r="AG17" t="s">
        <v>678</v>
      </c>
      <c r="AH17" t="s">
        <v>679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0">
        <f t="shared" si="3"/>
        <v>31</v>
      </c>
      <c r="D18" s="43">
        <v>31</v>
      </c>
      <c r="E18" s="39" t="str">
        <f t="shared" si="4"/>
        <v>Vlastiti prihodi</v>
      </c>
      <c r="F18" s="43">
        <v>3232</v>
      </c>
      <c r="G18" s="39" t="str">
        <f t="shared" si="0"/>
        <v>Usluge tekućeg i investicijskog održavanja</v>
      </c>
      <c r="H18" s="74" t="s">
        <v>3186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2000</v>
      </c>
      <c r="L18" s="73">
        <v>5000</v>
      </c>
      <c r="M18" s="73">
        <v>7000</v>
      </c>
      <c r="N18" s="242"/>
      <c r="O18" t="str">
        <f>IF(C18="","",'OPĆI DIO'!$C$1)</f>
        <v>2160 SVEUČILIŠTE U RIJECI - GRAĐEVINSKI FAKULTET</v>
      </c>
      <c r="P18" t="str">
        <f t="shared" si="5"/>
        <v>323</v>
      </c>
      <c r="Q18" t="str">
        <f t="shared" si="6"/>
        <v>32</v>
      </c>
      <c r="R18" t="str">
        <f t="shared" si="7"/>
        <v>31</v>
      </c>
      <c r="S18" t="str">
        <f t="shared" si="8"/>
        <v>94</v>
      </c>
      <c r="T18" t="str">
        <f t="shared" si="9"/>
        <v>3</v>
      </c>
      <c r="U18">
        <f t="shared" si="10"/>
        <v>31</v>
      </c>
      <c r="V18" s="250">
        <v>51000</v>
      </c>
      <c r="W18" s="250" t="s">
        <v>515</v>
      </c>
      <c r="X18" s="250">
        <v>51</v>
      </c>
      <c r="Y18">
        <v>3224</v>
      </c>
      <c r="Z18" t="s">
        <v>691</v>
      </c>
      <c r="AB18" s="113" t="str">
        <f t="shared" si="13"/>
        <v>32</v>
      </c>
      <c r="AC18" t="str">
        <f t="shared" si="14"/>
        <v>322</v>
      </c>
      <c r="AE18" t="s">
        <v>692</v>
      </c>
      <c r="AF18" t="s">
        <v>693</v>
      </c>
      <c r="AG18" t="s">
        <v>678</v>
      </c>
      <c r="AH18" t="s">
        <v>679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0">
        <f t="shared" si="3"/>
        <v>31</v>
      </c>
      <c r="D19" s="43">
        <v>31</v>
      </c>
      <c r="E19" s="39" t="str">
        <f t="shared" si="4"/>
        <v>Vlastiti prihodi</v>
      </c>
      <c r="F19" s="43">
        <v>3233</v>
      </c>
      <c r="G19" s="39" t="str">
        <f t="shared" si="0"/>
        <v>Usluge promidžbe i informiranja</v>
      </c>
      <c r="H19" s="74" t="s">
        <v>3186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1000</v>
      </c>
      <c r="L19" s="73">
        <v>1000</v>
      </c>
      <c r="M19" s="73">
        <v>1000</v>
      </c>
      <c r="N19" s="242"/>
      <c r="O19" t="str">
        <f>IF(C19="","",'OPĆI DIO'!$C$1)</f>
        <v>2160 SVEUČILIŠTE U RIJECI - GRAĐEVINSKI FAKULTET</v>
      </c>
      <c r="P19" t="str">
        <f t="shared" si="5"/>
        <v>323</v>
      </c>
      <c r="Q19" t="str">
        <f t="shared" si="6"/>
        <v>32</v>
      </c>
      <c r="R19" t="str">
        <f t="shared" si="7"/>
        <v>31</v>
      </c>
      <c r="S19" t="str">
        <f t="shared" si="8"/>
        <v>94</v>
      </c>
      <c r="T19" t="str">
        <f t="shared" si="9"/>
        <v>3</v>
      </c>
      <c r="U19">
        <f t="shared" si="10"/>
        <v>31</v>
      </c>
      <c r="V19" s="250">
        <v>51011</v>
      </c>
      <c r="W19" s="251" t="s">
        <v>517</v>
      </c>
      <c r="X19" s="251">
        <v>11</v>
      </c>
      <c r="Y19">
        <v>3225</v>
      </c>
      <c r="Z19" s="113" t="s">
        <v>694</v>
      </c>
      <c r="AB19" s="113" t="str">
        <f t="shared" si="13"/>
        <v>32</v>
      </c>
      <c r="AC19" t="str">
        <f t="shared" si="14"/>
        <v>322</v>
      </c>
      <c r="AE19" t="s">
        <v>695</v>
      </c>
      <c r="AF19" t="s">
        <v>696</v>
      </c>
      <c r="AG19" t="s">
        <v>678</v>
      </c>
      <c r="AH19" t="s">
        <v>679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0">
        <f t="shared" si="3"/>
        <v>31</v>
      </c>
      <c r="D20" s="43">
        <v>31</v>
      </c>
      <c r="E20" s="39" t="str">
        <f t="shared" si="4"/>
        <v>Vlastiti prihodi</v>
      </c>
      <c r="F20" s="43">
        <v>3235</v>
      </c>
      <c r="G20" s="39" t="str">
        <f t="shared" si="0"/>
        <v>Zakupnine i najamnine</v>
      </c>
      <c r="H20" s="74" t="s">
        <v>3186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50</v>
      </c>
      <c r="L20" s="73">
        <v>50</v>
      </c>
      <c r="M20" s="73">
        <v>50</v>
      </c>
      <c r="N20" s="242"/>
      <c r="O20" t="str">
        <f>IF(C20="","",'OPĆI DIO'!$C$1)</f>
        <v>2160 SVEUČILIŠTE U RIJECI - GRAĐEVINSKI FAKULTET</v>
      </c>
      <c r="P20" t="str">
        <f t="shared" si="5"/>
        <v>323</v>
      </c>
      <c r="Q20" t="str">
        <f t="shared" si="6"/>
        <v>32</v>
      </c>
      <c r="R20" t="str">
        <f t="shared" si="7"/>
        <v>31</v>
      </c>
      <c r="S20" t="str">
        <f t="shared" si="8"/>
        <v>94</v>
      </c>
      <c r="T20" t="str">
        <f t="shared" si="9"/>
        <v>3</v>
      </c>
      <c r="U20">
        <f t="shared" si="10"/>
        <v>31</v>
      </c>
      <c r="V20" s="250">
        <v>51031</v>
      </c>
      <c r="W20" s="250" t="s">
        <v>519</v>
      </c>
      <c r="X20" s="250">
        <v>31</v>
      </c>
      <c r="Y20">
        <v>3226</v>
      </c>
      <c r="Z20" t="s">
        <v>697</v>
      </c>
      <c r="AB20" s="113" t="str">
        <f t="shared" si="13"/>
        <v>32</v>
      </c>
      <c r="AC20" t="str">
        <f t="shared" si="14"/>
        <v>322</v>
      </c>
      <c r="AE20" t="s">
        <v>698</v>
      </c>
      <c r="AF20" t="s">
        <v>699</v>
      </c>
      <c r="AG20" t="s">
        <v>652</v>
      </c>
      <c r="AH20" t="s">
        <v>653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0">
        <f t="shared" si="3"/>
        <v>31</v>
      </c>
      <c r="D21" s="43">
        <v>31</v>
      </c>
      <c r="E21" s="39" t="str">
        <f t="shared" si="4"/>
        <v>Vlastiti prihodi</v>
      </c>
      <c r="F21" s="43">
        <v>3237</v>
      </c>
      <c r="G21" s="39" t="str">
        <f t="shared" si="0"/>
        <v>Intelektualne i osobne usluge</v>
      </c>
      <c r="H21" s="74" t="s">
        <v>3186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60000</v>
      </c>
      <c r="L21" s="73">
        <v>65000</v>
      </c>
      <c r="M21" s="73">
        <v>66000</v>
      </c>
      <c r="N21" s="242"/>
      <c r="O21" t="str">
        <f>IF(C21="","",'OPĆI DIO'!$C$1)</f>
        <v>2160 SVEUČILIŠTE U RIJECI - GRAĐEVINSKI FAKULTET</v>
      </c>
      <c r="P21" t="str">
        <f t="shared" si="5"/>
        <v>323</v>
      </c>
      <c r="Q21" t="str">
        <f t="shared" si="6"/>
        <v>32</v>
      </c>
      <c r="R21" t="str">
        <f t="shared" si="7"/>
        <v>31</v>
      </c>
      <c r="S21" t="str">
        <f t="shared" si="8"/>
        <v>94</v>
      </c>
      <c r="T21" t="str">
        <f t="shared" si="9"/>
        <v>3</v>
      </c>
      <c r="U21">
        <f t="shared" si="10"/>
        <v>31</v>
      </c>
      <c r="V21" s="250">
        <v>51043</v>
      </c>
      <c r="W21" s="250" t="s">
        <v>521</v>
      </c>
      <c r="X21" s="250">
        <v>43</v>
      </c>
      <c r="Y21">
        <v>3227</v>
      </c>
      <c r="Z21" t="s">
        <v>700</v>
      </c>
      <c r="AB21" s="113" t="str">
        <f t="shared" si="13"/>
        <v>32</v>
      </c>
      <c r="AC21" t="str">
        <f t="shared" si="14"/>
        <v>322</v>
      </c>
      <c r="AE21" t="s">
        <v>701</v>
      </c>
      <c r="AF21" t="s">
        <v>702</v>
      </c>
      <c r="AG21" t="s">
        <v>670</v>
      </c>
      <c r="AH21" t="s">
        <v>671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0">
        <f t="shared" si="3"/>
        <v>31</v>
      </c>
      <c r="D22" s="43">
        <v>31</v>
      </c>
      <c r="E22" s="39" t="str">
        <f t="shared" si="4"/>
        <v>Vlastiti prihodi</v>
      </c>
      <c r="F22" s="43">
        <v>3239</v>
      </c>
      <c r="G22" s="39" t="str">
        <f t="shared" si="0"/>
        <v>Ostale usluge</v>
      </c>
      <c r="H22" s="74" t="s">
        <v>3186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73">
        <v>12000</v>
      </c>
      <c r="L22" s="73">
        <v>13700</v>
      </c>
      <c r="M22" s="73">
        <v>14000</v>
      </c>
      <c r="N22" s="242"/>
      <c r="O22" t="str">
        <f>IF(C22="","",'OPĆI DIO'!$C$1)</f>
        <v>2160 SVEUČILIŠTE U RIJECI - GRAĐEVINSKI FAKULTET</v>
      </c>
      <c r="P22" t="str">
        <f t="shared" si="5"/>
        <v>323</v>
      </c>
      <c r="Q22" t="str">
        <f t="shared" si="6"/>
        <v>32</v>
      </c>
      <c r="R22" t="str">
        <f t="shared" si="7"/>
        <v>31</v>
      </c>
      <c r="S22" t="str">
        <f t="shared" si="8"/>
        <v>94</v>
      </c>
      <c r="T22" t="str">
        <f t="shared" si="9"/>
        <v>3</v>
      </c>
      <c r="U22">
        <f t="shared" si="10"/>
        <v>31</v>
      </c>
      <c r="V22" s="250">
        <v>51081</v>
      </c>
      <c r="W22" s="250" t="s">
        <v>523</v>
      </c>
      <c r="X22" s="250">
        <v>81</v>
      </c>
      <c r="Y22">
        <v>3231</v>
      </c>
      <c r="Z22" s="113" t="s">
        <v>703</v>
      </c>
      <c r="AB22" s="113" t="str">
        <f t="shared" si="13"/>
        <v>32</v>
      </c>
      <c r="AC22" t="str">
        <f t="shared" si="14"/>
        <v>323</v>
      </c>
      <c r="AE22" t="s">
        <v>704</v>
      </c>
      <c r="AF22" t="s">
        <v>705</v>
      </c>
      <c r="AG22" t="s">
        <v>706</v>
      </c>
      <c r="AH22" t="s">
        <v>707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0">
        <f t="shared" si="3"/>
        <v>31</v>
      </c>
      <c r="D23" s="43">
        <v>31</v>
      </c>
      <c r="E23" s="39" t="str">
        <f t="shared" si="4"/>
        <v>Vlastiti prihodi</v>
      </c>
      <c r="F23" s="43">
        <v>3241</v>
      </c>
      <c r="G23" s="39" t="str">
        <f t="shared" si="0"/>
        <v>Naknade troškova osobama izvan radnog odnosa</v>
      </c>
      <c r="H23" s="74" t="s">
        <v>3186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73">
        <v>150</v>
      </c>
      <c r="L23" s="73">
        <v>150</v>
      </c>
      <c r="M23" s="73">
        <v>150</v>
      </c>
      <c r="N23" s="242"/>
      <c r="O23" t="str">
        <f>IF(C23="","",'OPĆI DIO'!$C$1)</f>
        <v>2160 SVEUČILIŠTE U RIJECI - GRAĐEVINSKI FAKULTET</v>
      </c>
      <c r="P23" t="str">
        <f t="shared" si="5"/>
        <v>324</v>
      </c>
      <c r="Q23" t="str">
        <f t="shared" si="6"/>
        <v>32</v>
      </c>
      <c r="R23" t="str">
        <f t="shared" si="7"/>
        <v>31</v>
      </c>
      <c r="S23" t="str">
        <f t="shared" si="8"/>
        <v>94</v>
      </c>
      <c r="T23" t="str">
        <f t="shared" si="9"/>
        <v>3</v>
      </c>
      <c r="U23">
        <f t="shared" si="10"/>
        <v>31</v>
      </c>
      <c r="V23">
        <v>52</v>
      </c>
      <c r="W23" t="s">
        <v>525</v>
      </c>
      <c r="X23">
        <v>52</v>
      </c>
      <c r="Y23">
        <v>3232</v>
      </c>
      <c r="Z23" t="s">
        <v>708</v>
      </c>
      <c r="AB23" s="113" t="str">
        <f t="shared" si="13"/>
        <v>32</v>
      </c>
      <c r="AC23" t="str">
        <f t="shared" si="14"/>
        <v>323</v>
      </c>
      <c r="AE23" t="s">
        <v>709</v>
      </c>
      <c r="AF23" t="s">
        <v>710</v>
      </c>
      <c r="AG23" t="s">
        <v>678</v>
      </c>
      <c r="AH23" t="s">
        <v>679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0">
        <f t="shared" si="3"/>
        <v>31</v>
      </c>
      <c r="D24" s="43">
        <v>31</v>
      </c>
      <c r="E24" s="39" t="str">
        <f t="shared" si="4"/>
        <v>Vlastiti prihodi</v>
      </c>
      <c r="F24" s="43">
        <v>3292</v>
      </c>
      <c r="G24" s="39" t="str">
        <f t="shared" si="0"/>
        <v>Premije osiguranja</v>
      </c>
      <c r="H24" s="74" t="s">
        <v>3186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73">
        <v>5000</v>
      </c>
      <c r="L24" s="73">
        <v>5000</v>
      </c>
      <c r="M24" s="73">
        <v>5000</v>
      </c>
      <c r="N24" s="242"/>
      <c r="O24" t="str">
        <f>IF(C24="","",'OPĆI DIO'!$C$1)</f>
        <v>2160 SVEUČILIŠTE U RIJECI - GRAĐEVINSKI FAKULTET</v>
      </c>
      <c r="P24" t="str">
        <f t="shared" si="5"/>
        <v>329</v>
      </c>
      <c r="Q24" t="str">
        <f t="shared" si="6"/>
        <v>32</v>
      </c>
      <c r="R24" t="str">
        <f t="shared" si="7"/>
        <v>31</v>
      </c>
      <c r="S24" t="str">
        <f t="shared" si="8"/>
        <v>94</v>
      </c>
      <c r="T24" t="str">
        <f t="shared" si="9"/>
        <v>3</v>
      </c>
      <c r="U24">
        <f t="shared" si="10"/>
        <v>31</v>
      </c>
      <c r="V24">
        <v>531</v>
      </c>
      <c r="W24" t="s">
        <v>496</v>
      </c>
      <c r="X24">
        <v>53</v>
      </c>
      <c r="Y24">
        <v>3233</v>
      </c>
      <c r="Z24" t="s">
        <v>711</v>
      </c>
      <c r="AB24" s="113" t="str">
        <f t="shared" si="13"/>
        <v>32</v>
      </c>
      <c r="AC24" t="str">
        <f t="shared" si="14"/>
        <v>323</v>
      </c>
      <c r="AE24" t="s">
        <v>712</v>
      </c>
      <c r="AF24" t="s">
        <v>713</v>
      </c>
      <c r="AG24" t="s">
        <v>678</v>
      </c>
      <c r="AH24" t="s">
        <v>679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0">
        <f t="shared" si="3"/>
        <v>31</v>
      </c>
      <c r="D25" s="43">
        <v>31</v>
      </c>
      <c r="E25" s="39" t="str">
        <f t="shared" si="4"/>
        <v>Vlastiti prihodi</v>
      </c>
      <c r="F25" s="43">
        <v>3293</v>
      </c>
      <c r="G25" s="39" t="str">
        <f t="shared" si="0"/>
        <v>Reprezentacija</v>
      </c>
      <c r="H25" s="74" t="s">
        <v>3186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73">
        <v>2000</v>
      </c>
      <c r="L25" s="73">
        <v>2000</v>
      </c>
      <c r="M25" s="73">
        <v>2000</v>
      </c>
      <c r="N25" s="242"/>
      <c r="O25" t="str">
        <f>IF(C25="","",'OPĆI DIO'!$C$1)</f>
        <v>2160 SVEUČILIŠTE U RIJECI - GRAĐEVINSKI FAKULTET</v>
      </c>
      <c r="P25" t="str">
        <f t="shared" si="5"/>
        <v>329</v>
      </c>
      <c r="Q25" t="str">
        <f t="shared" si="6"/>
        <v>32</v>
      </c>
      <c r="R25" t="str">
        <f t="shared" si="7"/>
        <v>31</v>
      </c>
      <c r="S25" t="str">
        <f t="shared" si="8"/>
        <v>94</v>
      </c>
      <c r="T25" t="str">
        <f t="shared" si="9"/>
        <v>3</v>
      </c>
      <c r="U25">
        <f t="shared" si="10"/>
        <v>31</v>
      </c>
      <c r="V25">
        <v>532</v>
      </c>
      <c r="W25" t="s">
        <v>498</v>
      </c>
      <c r="X25">
        <v>53</v>
      </c>
      <c r="Y25">
        <v>3234</v>
      </c>
      <c r="Z25" t="s">
        <v>714</v>
      </c>
      <c r="AB25" s="113" t="str">
        <f t="shared" si="13"/>
        <v>32</v>
      </c>
      <c r="AC25" t="str">
        <f t="shared" si="14"/>
        <v>323</v>
      </c>
      <c r="AE25" t="s">
        <v>715</v>
      </c>
      <c r="AF25" t="s">
        <v>716</v>
      </c>
      <c r="AG25" t="s">
        <v>678</v>
      </c>
      <c r="AH25" t="s">
        <v>679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0">
        <f t="shared" si="3"/>
        <v>31</v>
      </c>
      <c r="D26" s="43">
        <v>31</v>
      </c>
      <c r="E26" s="39" t="str">
        <f t="shared" si="4"/>
        <v>Vlastiti prihodi</v>
      </c>
      <c r="F26" s="43">
        <v>3294</v>
      </c>
      <c r="G26" s="39" t="str">
        <f t="shared" si="0"/>
        <v>Članarine i norme</v>
      </c>
      <c r="H26" s="74" t="s">
        <v>3186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2000</v>
      </c>
      <c r="L26" s="73">
        <v>2000</v>
      </c>
      <c r="M26" s="73">
        <v>2000</v>
      </c>
      <c r="N26" s="242"/>
      <c r="O26" t="str">
        <f>IF(C26="","",'OPĆI DIO'!$C$1)</f>
        <v>2160 SVEUČILIŠTE U RIJECI - GRAĐEVINSKI FAKULTET</v>
      </c>
      <c r="P26" t="str">
        <f t="shared" si="5"/>
        <v>329</v>
      </c>
      <c r="Q26" t="str">
        <f t="shared" si="6"/>
        <v>32</v>
      </c>
      <c r="R26" t="str">
        <f t="shared" si="7"/>
        <v>31</v>
      </c>
      <c r="S26" t="str">
        <f t="shared" si="8"/>
        <v>94</v>
      </c>
      <c r="T26" t="str">
        <f t="shared" si="9"/>
        <v>3</v>
      </c>
      <c r="U26">
        <f t="shared" si="10"/>
        <v>31</v>
      </c>
      <c r="V26">
        <v>533</v>
      </c>
      <c r="W26" t="s">
        <v>528</v>
      </c>
      <c r="X26">
        <v>53</v>
      </c>
      <c r="Y26">
        <v>3235</v>
      </c>
      <c r="Z26" t="s">
        <v>717</v>
      </c>
      <c r="AB26" s="113" t="str">
        <f t="shared" si="13"/>
        <v>32</v>
      </c>
      <c r="AC26" t="str">
        <f t="shared" si="14"/>
        <v>323</v>
      </c>
      <c r="AE26" t="s">
        <v>718</v>
      </c>
      <c r="AF26" t="s">
        <v>719</v>
      </c>
      <c r="AG26" t="s">
        <v>678</v>
      </c>
      <c r="AH26" t="s">
        <v>679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0">
        <f t="shared" si="3"/>
        <v>31</v>
      </c>
      <c r="D27" s="43">
        <v>31</v>
      </c>
      <c r="E27" s="39" t="str">
        <f t="shared" si="4"/>
        <v>Vlastiti prihodi</v>
      </c>
      <c r="F27" s="43">
        <v>3299</v>
      </c>
      <c r="G27" s="39" t="str">
        <f t="shared" si="0"/>
        <v>Ostali nespomenuti rashodi poslovanja</v>
      </c>
      <c r="H27" s="74" t="s">
        <v>3186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73">
        <v>1000</v>
      </c>
      <c r="L27" s="73">
        <v>1000</v>
      </c>
      <c r="M27" s="73">
        <v>1000</v>
      </c>
      <c r="N27" s="242"/>
      <c r="O27" t="str">
        <f>IF(C27="","",'OPĆI DIO'!$C$1)</f>
        <v>2160 SVEUČILIŠTE U RIJECI - GRAĐEVINSKI FAKULTET</v>
      </c>
      <c r="P27" t="str">
        <f t="shared" si="5"/>
        <v>329</v>
      </c>
      <c r="Q27" t="str">
        <f t="shared" si="6"/>
        <v>32</v>
      </c>
      <c r="R27" t="str">
        <f t="shared" si="7"/>
        <v>31</v>
      </c>
      <c r="S27" t="str">
        <f t="shared" si="8"/>
        <v>94</v>
      </c>
      <c r="T27" t="str">
        <f t="shared" si="9"/>
        <v>3</v>
      </c>
      <c r="U27">
        <f t="shared" si="10"/>
        <v>31</v>
      </c>
      <c r="V27">
        <v>54</v>
      </c>
      <c r="W27" t="s">
        <v>500</v>
      </c>
      <c r="X27">
        <v>54</v>
      </c>
      <c r="Y27">
        <v>3236</v>
      </c>
      <c r="Z27" t="s">
        <v>720</v>
      </c>
      <c r="AB27" s="113" t="str">
        <f t="shared" si="13"/>
        <v>32</v>
      </c>
      <c r="AC27" t="str">
        <f t="shared" si="14"/>
        <v>323</v>
      </c>
      <c r="AE27" t="s">
        <v>721</v>
      </c>
      <c r="AF27" t="s">
        <v>722</v>
      </c>
      <c r="AG27" t="s">
        <v>670</v>
      </c>
      <c r="AH27" t="s">
        <v>671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0">
        <f t="shared" si="3"/>
        <v>31</v>
      </c>
      <c r="D28" s="43">
        <v>31</v>
      </c>
      <c r="E28" s="39" t="str">
        <f t="shared" si="4"/>
        <v>Vlastiti prihodi</v>
      </c>
      <c r="F28" s="43">
        <v>3691</v>
      </c>
      <c r="G28" s="39" t="str">
        <f t="shared" si="0"/>
        <v>Tekući prijenosi između proračunskih korisnika istog proraču</v>
      </c>
      <c r="H28" s="74" t="s">
        <v>3186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73">
        <v>7500</v>
      </c>
      <c r="L28" s="73">
        <v>7800</v>
      </c>
      <c r="M28" s="73">
        <v>8000</v>
      </c>
      <c r="N28" s="242" t="s">
        <v>3197</v>
      </c>
      <c r="O28" t="str">
        <f>IF(C28="","",'OPĆI DIO'!$C$1)</f>
        <v>2160 SVEUČILIŠTE U RIJECI - GRAĐEVINSKI FAKULTET</v>
      </c>
      <c r="P28" t="str">
        <f t="shared" si="5"/>
        <v>369</v>
      </c>
      <c r="Q28" t="str">
        <f t="shared" si="6"/>
        <v>36</v>
      </c>
      <c r="R28" t="str">
        <f t="shared" si="7"/>
        <v>31</v>
      </c>
      <c r="S28" t="str">
        <f t="shared" si="8"/>
        <v>94</v>
      </c>
      <c r="T28" t="str">
        <f t="shared" si="9"/>
        <v>3</v>
      </c>
      <c r="U28">
        <f t="shared" si="10"/>
        <v>31</v>
      </c>
      <c r="V28">
        <v>561</v>
      </c>
      <c r="W28" s="99" t="s">
        <v>502</v>
      </c>
      <c r="X28">
        <v>561</v>
      </c>
      <c r="Y28">
        <v>3237</v>
      </c>
      <c r="Z28" t="s">
        <v>723</v>
      </c>
      <c r="AB28" s="113" t="str">
        <f t="shared" si="13"/>
        <v>32</v>
      </c>
      <c r="AC28" t="str">
        <f t="shared" si="14"/>
        <v>323</v>
      </c>
      <c r="AE28" t="s">
        <v>724</v>
      </c>
      <c r="AF28" t="s">
        <v>725</v>
      </c>
      <c r="AG28" t="s">
        <v>678</v>
      </c>
      <c r="AH28" t="s">
        <v>679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0">
        <f t="shared" si="3"/>
        <v>31</v>
      </c>
      <c r="D29" s="43">
        <v>31</v>
      </c>
      <c r="E29" s="39" t="str">
        <f t="shared" si="4"/>
        <v>Vlastiti prihodi</v>
      </c>
      <c r="F29" s="43">
        <v>4123</v>
      </c>
      <c r="G29" s="39" t="str">
        <f t="shared" si="0"/>
        <v>Licence</v>
      </c>
      <c r="H29" s="74" t="s">
        <v>3186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73">
        <v>1000</v>
      </c>
      <c r="L29" s="73">
        <v>1000</v>
      </c>
      <c r="M29" s="73">
        <v>1000</v>
      </c>
      <c r="N29" s="242"/>
      <c r="O29" t="str">
        <f>IF(C29="","",'OPĆI DIO'!$C$1)</f>
        <v>2160 SVEUČILIŠTE U RIJECI - GRAĐEVINSKI FAKULTET</v>
      </c>
      <c r="P29" t="str">
        <f t="shared" si="5"/>
        <v>412</v>
      </c>
      <c r="Q29" t="str">
        <f t="shared" si="6"/>
        <v>41</v>
      </c>
      <c r="R29" t="str">
        <f t="shared" si="7"/>
        <v>31</v>
      </c>
      <c r="S29" t="str">
        <f t="shared" si="8"/>
        <v>94</v>
      </c>
      <c r="T29" t="str">
        <f t="shared" si="9"/>
        <v>4</v>
      </c>
      <c r="U29">
        <f t="shared" si="10"/>
        <v>31</v>
      </c>
      <c r="V29">
        <v>562</v>
      </c>
      <c r="W29" t="s">
        <v>529</v>
      </c>
      <c r="X29">
        <v>562</v>
      </c>
      <c r="Y29">
        <v>3238</v>
      </c>
      <c r="Z29" t="s">
        <v>726</v>
      </c>
      <c r="AB29" s="113" t="str">
        <f t="shared" si="13"/>
        <v>32</v>
      </c>
      <c r="AC29" t="str">
        <f t="shared" si="14"/>
        <v>323</v>
      </c>
      <c r="AE29" t="s">
        <v>727</v>
      </c>
      <c r="AF29" t="s">
        <v>728</v>
      </c>
      <c r="AG29" t="s">
        <v>729</v>
      </c>
      <c r="AH29" t="s">
        <v>730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0">
        <f t="shared" si="3"/>
        <v>31</v>
      </c>
      <c r="D30" s="43">
        <v>31</v>
      </c>
      <c r="E30" s="39" t="str">
        <f t="shared" si="4"/>
        <v>Vlastiti prihodi</v>
      </c>
      <c r="F30" s="43">
        <v>4221</v>
      </c>
      <c r="G30" s="39" t="str">
        <f t="shared" si="0"/>
        <v>Uredska oprema i namještaj</v>
      </c>
      <c r="H30" s="74" t="s">
        <v>3186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73">
        <v>5000</v>
      </c>
      <c r="L30" s="73">
        <v>5000</v>
      </c>
      <c r="M30" s="73">
        <v>5000</v>
      </c>
      <c r="N30" s="242"/>
      <c r="O30" t="str">
        <f>IF(C30="","",'OPĆI DIO'!$C$1)</f>
        <v>2160 SVEUČILIŠTE U RIJECI - GRAĐEVINSKI FAKULTET</v>
      </c>
      <c r="P30" t="str">
        <f t="shared" si="5"/>
        <v>422</v>
      </c>
      <c r="Q30" t="str">
        <f t="shared" si="6"/>
        <v>42</v>
      </c>
      <c r="R30" t="str">
        <f t="shared" si="7"/>
        <v>31</v>
      </c>
      <c r="S30" t="str">
        <f t="shared" si="8"/>
        <v>94</v>
      </c>
      <c r="T30" t="str">
        <f t="shared" si="9"/>
        <v>4</v>
      </c>
      <c r="U30">
        <f t="shared" si="10"/>
        <v>31</v>
      </c>
      <c r="V30">
        <v>563</v>
      </c>
      <c r="W30" t="s">
        <v>530</v>
      </c>
      <c r="X30">
        <v>563</v>
      </c>
      <c r="Y30">
        <v>3239</v>
      </c>
      <c r="Z30" t="s">
        <v>731</v>
      </c>
      <c r="AB30" s="113" t="str">
        <f t="shared" si="13"/>
        <v>32</v>
      </c>
      <c r="AC30" t="str">
        <f t="shared" si="14"/>
        <v>323</v>
      </c>
      <c r="AE30" t="s">
        <v>732</v>
      </c>
      <c r="AF30" t="s">
        <v>733</v>
      </c>
      <c r="AG30" t="s">
        <v>734</v>
      </c>
      <c r="AH30" t="s">
        <v>735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0">
        <f t="shared" si="3"/>
        <v>31</v>
      </c>
      <c r="D31" s="43">
        <v>31</v>
      </c>
      <c r="E31" s="39" t="str">
        <f t="shared" si="4"/>
        <v>Vlastiti prihodi</v>
      </c>
      <c r="F31" s="43">
        <v>4224</v>
      </c>
      <c r="G31" s="39" t="str">
        <f t="shared" si="0"/>
        <v>Medicinska i laboratorijska oprema</v>
      </c>
      <c r="H31" s="74" t="s">
        <v>3186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73">
        <v>2500</v>
      </c>
      <c r="L31" s="73">
        <v>2500</v>
      </c>
      <c r="M31" s="73">
        <v>5500</v>
      </c>
      <c r="N31" s="242"/>
      <c r="O31" t="str">
        <f>IF(C31="","",'OPĆI DIO'!$C$1)</f>
        <v>2160 SVEUČILIŠTE U RIJECI - GRAĐEVINSKI FAKULTET</v>
      </c>
      <c r="P31" t="str">
        <f t="shared" si="5"/>
        <v>422</v>
      </c>
      <c r="Q31" t="str">
        <f t="shared" si="6"/>
        <v>42</v>
      </c>
      <c r="R31" t="str">
        <f t="shared" si="7"/>
        <v>31</v>
      </c>
      <c r="S31" t="str">
        <f t="shared" si="8"/>
        <v>94</v>
      </c>
      <c r="T31" t="str">
        <f t="shared" si="9"/>
        <v>4</v>
      </c>
      <c r="U31">
        <f t="shared" si="10"/>
        <v>31</v>
      </c>
      <c r="V31">
        <v>564</v>
      </c>
      <c r="W31" t="s">
        <v>531</v>
      </c>
      <c r="X31">
        <v>564</v>
      </c>
      <c r="Y31">
        <v>3241</v>
      </c>
      <c r="Z31" t="s">
        <v>736</v>
      </c>
      <c r="AB31" s="113" t="str">
        <f t="shared" si="13"/>
        <v>32</v>
      </c>
      <c r="AC31" t="str">
        <f t="shared" si="14"/>
        <v>324</v>
      </c>
      <c r="AE31" t="s">
        <v>737</v>
      </c>
      <c r="AF31" t="s">
        <v>738</v>
      </c>
      <c r="AG31" t="s">
        <v>734</v>
      </c>
      <c r="AH31" t="s">
        <v>735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0">
        <f t="shared" si="3"/>
        <v>31</v>
      </c>
      <c r="D32" s="43">
        <v>31</v>
      </c>
      <c r="E32" s="39" t="str">
        <f t="shared" si="4"/>
        <v>Vlastiti prihodi</v>
      </c>
      <c r="F32" s="43">
        <v>4225</v>
      </c>
      <c r="G32" s="39" t="str">
        <f t="shared" si="0"/>
        <v>Instrumenti i uređaji</v>
      </c>
      <c r="H32" s="74" t="s">
        <v>3186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73">
        <v>2500</v>
      </c>
      <c r="L32" s="73">
        <v>2500</v>
      </c>
      <c r="M32" s="73">
        <v>6000</v>
      </c>
      <c r="N32" s="242"/>
      <c r="O32" t="str">
        <f>IF(C32="","",'OPĆI DIO'!$C$1)</f>
        <v>2160 SVEUČILIŠTE U RIJECI - GRAĐEVINSKI FAKULTET</v>
      </c>
      <c r="P32" t="str">
        <f t="shared" si="5"/>
        <v>422</v>
      </c>
      <c r="Q32" t="str">
        <f t="shared" si="6"/>
        <v>42</v>
      </c>
      <c r="R32" t="str">
        <f t="shared" si="7"/>
        <v>31</v>
      </c>
      <c r="S32" t="str">
        <f t="shared" si="8"/>
        <v>94</v>
      </c>
      <c r="T32" t="str">
        <f t="shared" si="9"/>
        <v>4</v>
      </c>
      <c r="U32">
        <f t="shared" si="10"/>
        <v>31</v>
      </c>
      <c r="V32">
        <v>565</v>
      </c>
      <c r="W32" t="s">
        <v>532</v>
      </c>
      <c r="X32">
        <v>565</v>
      </c>
      <c r="Y32">
        <v>3291</v>
      </c>
      <c r="Z32" t="s">
        <v>739</v>
      </c>
      <c r="AB32" s="113" t="str">
        <f t="shared" si="13"/>
        <v>32</v>
      </c>
      <c r="AC32" t="str">
        <f t="shared" si="14"/>
        <v>329</v>
      </c>
      <c r="AE32" t="s">
        <v>740</v>
      </c>
      <c r="AF32" t="s">
        <v>741</v>
      </c>
      <c r="AG32" t="s">
        <v>734</v>
      </c>
      <c r="AH32" t="s">
        <v>735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0">
        <f t="shared" si="3"/>
        <v>31</v>
      </c>
      <c r="D33" s="43">
        <v>31</v>
      </c>
      <c r="E33" s="39" t="str">
        <f t="shared" si="4"/>
        <v>Vlastiti prihodi</v>
      </c>
      <c r="F33" s="43">
        <v>4241</v>
      </c>
      <c r="G33" s="39" t="str">
        <f t="shared" si="0"/>
        <v>Knjige</v>
      </c>
      <c r="H33" s="74" t="s">
        <v>3186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73">
        <v>500</v>
      </c>
      <c r="L33" s="73">
        <v>500</v>
      </c>
      <c r="M33" s="73">
        <v>500</v>
      </c>
      <c r="N33" s="242"/>
      <c r="O33" t="str">
        <f>IF(C33="","",'OPĆI DIO'!$C$1)</f>
        <v>2160 SVEUČILIŠTE U RIJECI - GRAĐEVINSKI FAKULTET</v>
      </c>
      <c r="P33" t="str">
        <f t="shared" si="5"/>
        <v>424</v>
      </c>
      <c r="Q33" t="str">
        <f t="shared" si="6"/>
        <v>42</v>
      </c>
      <c r="R33" t="str">
        <f t="shared" si="7"/>
        <v>31</v>
      </c>
      <c r="S33" t="str">
        <f t="shared" si="8"/>
        <v>94</v>
      </c>
      <c r="T33" t="str">
        <f t="shared" si="9"/>
        <v>4</v>
      </c>
      <c r="U33">
        <f t="shared" si="10"/>
        <v>31</v>
      </c>
      <c r="V33">
        <v>566</v>
      </c>
      <c r="W33" t="s">
        <v>533</v>
      </c>
      <c r="X33">
        <v>566</v>
      </c>
      <c r="Y33">
        <v>3292</v>
      </c>
      <c r="Z33" t="s">
        <v>742</v>
      </c>
      <c r="AB33" s="113" t="str">
        <f t="shared" si="13"/>
        <v>32</v>
      </c>
      <c r="AC33" t="str">
        <f t="shared" si="14"/>
        <v>329</v>
      </c>
      <c r="AE33" t="s">
        <v>743</v>
      </c>
      <c r="AF33" t="s">
        <v>744</v>
      </c>
      <c r="AG33" t="s">
        <v>734</v>
      </c>
      <c r="AH33" t="s">
        <v>735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0">
        <f t="shared" si="3"/>
        <v>31</v>
      </c>
      <c r="D34" s="269">
        <v>31</v>
      </c>
      <c r="E34" s="39" t="str">
        <f t="shared" si="4"/>
        <v>Vlastiti prihodi</v>
      </c>
      <c r="F34" s="200">
        <v>4262</v>
      </c>
      <c r="G34" s="39" t="str">
        <f t="shared" si="0"/>
        <v>Ulaganja u računalne programe</v>
      </c>
      <c r="H34" s="74" t="s">
        <v>3186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1000</v>
      </c>
      <c r="L34" s="73">
        <v>1000</v>
      </c>
      <c r="M34" s="73">
        <v>1000</v>
      </c>
      <c r="N34" s="242"/>
      <c r="O34" t="str">
        <f>IF(C34="","",'OPĆI DIO'!$C$1)</f>
        <v>2160 SVEUČILIŠTE U RIJECI - GRAĐEVINSKI FAKULTET</v>
      </c>
      <c r="P34" t="str">
        <f t="shared" si="5"/>
        <v>426</v>
      </c>
      <c r="Q34" t="str">
        <f t="shared" si="6"/>
        <v>42</v>
      </c>
      <c r="R34" t="str">
        <f t="shared" si="7"/>
        <v>31</v>
      </c>
      <c r="S34" t="str">
        <f t="shared" si="8"/>
        <v>94</v>
      </c>
      <c r="T34" t="str">
        <f t="shared" si="9"/>
        <v>4</v>
      </c>
      <c r="U34">
        <f t="shared" si="10"/>
        <v>31</v>
      </c>
      <c r="V34">
        <v>567</v>
      </c>
      <c r="W34" t="s">
        <v>534</v>
      </c>
      <c r="X34">
        <v>567</v>
      </c>
      <c r="Y34">
        <v>3293</v>
      </c>
      <c r="Z34" t="s">
        <v>745</v>
      </c>
      <c r="AB34" s="113" t="str">
        <f t="shared" si="13"/>
        <v>32</v>
      </c>
      <c r="AC34" t="str">
        <f t="shared" si="14"/>
        <v>329</v>
      </c>
      <c r="AE34" t="s">
        <v>746</v>
      </c>
      <c r="AF34" t="s">
        <v>747</v>
      </c>
      <c r="AG34" t="s">
        <v>678</v>
      </c>
      <c r="AH34" t="s">
        <v>679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0">
        <f t="shared" si="3"/>
        <v>43</v>
      </c>
      <c r="D35" s="201">
        <v>43</v>
      </c>
      <c r="E35" s="39" t="str">
        <f t="shared" si="4"/>
        <v>Ostali prihodi za posebne namjene</v>
      </c>
      <c r="F35" s="43">
        <v>3111</v>
      </c>
      <c r="G35" s="39" t="str">
        <f t="shared" si="0"/>
        <v>Plaće za redovan rad</v>
      </c>
      <c r="H35" s="74" t="s">
        <v>3186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35000</v>
      </c>
      <c r="L35" s="73">
        <v>35000</v>
      </c>
      <c r="M35" s="73">
        <v>35000</v>
      </c>
      <c r="N35" s="242"/>
      <c r="O35" t="str">
        <f>IF(C35="","",'OPĆI DIO'!$C$1)</f>
        <v>2160 SVEUČILIŠTE U RIJECI - GRAĐEVINSKI FAKULTET</v>
      </c>
      <c r="P35" t="str">
        <f t="shared" si="5"/>
        <v>311</v>
      </c>
      <c r="Q35" t="str">
        <f t="shared" si="6"/>
        <v>31</v>
      </c>
      <c r="R35" t="str">
        <f t="shared" si="7"/>
        <v>43</v>
      </c>
      <c r="S35" t="str">
        <f t="shared" si="8"/>
        <v>94</v>
      </c>
      <c r="T35" t="str">
        <f t="shared" si="9"/>
        <v>3</v>
      </c>
      <c r="U35">
        <f t="shared" si="10"/>
        <v>43</v>
      </c>
      <c r="V35">
        <v>575</v>
      </c>
      <c r="W35" t="s">
        <v>535</v>
      </c>
      <c r="X35">
        <v>575</v>
      </c>
      <c r="Y35">
        <v>3293</v>
      </c>
      <c r="Z35" t="s">
        <v>748</v>
      </c>
      <c r="AB35" s="113" t="str">
        <f t="shared" si="13"/>
        <v>32</v>
      </c>
      <c r="AC35" t="str">
        <f t="shared" si="14"/>
        <v>329</v>
      </c>
      <c r="AE35" t="s">
        <v>749</v>
      </c>
      <c r="AF35" t="s">
        <v>750</v>
      </c>
      <c r="AG35" t="s">
        <v>729</v>
      </c>
      <c r="AH35" t="s">
        <v>730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0">
        <f t="shared" si="3"/>
        <v>43</v>
      </c>
      <c r="D36" s="43">
        <v>43</v>
      </c>
      <c r="E36" s="39" t="str">
        <f t="shared" si="4"/>
        <v>Ostali prihodi za posebne namjene</v>
      </c>
      <c r="F36" s="43">
        <v>3121</v>
      </c>
      <c r="G36" s="39" t="str">
        <f t="shared" si="0"/>
        <v>Ostali rashodi za zaposlene</v>
      </c>
      <c r="H36" s="74" t="s">
        <v>3186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27000</v>
      </c>
      <c r="L36" s="73">
        <v>27000</v>
      </c>
      <c r="M36" s="73">
        <v>27000</v>
      </c>
      <c r="N36" s="242"/>
      <c r="O36" t="str">
        <f>IF(C36="","",'OPĆI DIO'!$C$1)</f>
        <v>2160 SVEUČILIŠTE U RIJECI - GRAĐEVINSKI FAKULTET</v>
      </c>
      <c r="P36" t="str">
        <f t="shared" si="5"/>
        <v>312</v>
      </c>
      <c r="Q36" t="str">
        <f t="shared" si="6"/>
        <v>31</v>
      </c>
      <c r="R36" t="str">
        <f t="shared" si="7"/>
        <v>43</v>
      </c>
      <c r="S36" t="str">
        <f t="shared" si="8"/>
        <v>94</v>
      </c>
      <c r="T36" t="str">
        <f t="shared" si="9"/>
        <v>3</v>
      </c>
      <c r="U36">
        <f t="shared" si="10"/>
        <v>43</v>
      </c>
      <c r="V36">
        <v>577</v>
      </c>
      <c r="W36" t="s">
        <v>536</v>
      </c>
      <c r="X36">
        <v>577</v>
      </c>
      <c r="Y36">
        <v>3294</v>
      </c>
      <c r="Z36" t="s">
        <v>751</v>
      </c>
      <c r="AB36" s="113" t="str">
        <f t="shared" si="13"/>
        <v>32</v>
      </c>
      <c r="AC36" t="str">
        <f t="shared" si="14"/>
        <v>329</v>
      </c>
      <c r="AE36" t="s">
        <v>752</v>
      </c>
      <c r="AF36" t="s">
        <v>753</v>
      </c>
      <c r="AG36" t="s">
        <v>678</v>
      </c>
      <c r="AH36" t="s">
        <v>679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0">
        <f t="shared" si="3"/>
        <v>43</v>
      </c>
      <c r="D37" s="43">
        <v>43</v>
      </c>
      <c r="E37" s="39" t="str">
        <f t="shared" si="4"/>
        <v>Ostali prihodi za posebne namjene</v>
      </c>
      <c r="F37" s="43">
        <v>3132</v>
      </c>
      <c r="G37" s="39" t="str">
        <f t="shared" si="0"/>
        <v>Doprinosi za obvezno zdravstveno osiguranje</v>
      </c>
      <c r="H37" s="74" t="s">
        <v>3186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5775</v>
      </c>
      <c r="L37" s="73">
        <v>5775</v>
      </c>
      <c r="M37" s="73">
        <v>5775</v>
      </c>
      <c r="N37" s="242"/>
      <c r="O37" t="str">
        <f>IF(C37="","",'OPĆI DIO'!$C$1)</f>
        <v>2160 SVEUČILIŠTE U RIJECI - GRAĐEVINSKI FAKULTET</v>
      </c>
      <c r="P37" t="str">
        <f t="shared" si="5"/>
        <v>313</v>
      </c>
      <c r="Q37" t="str">
        <f t="shared" si="6"/>
        <v>31</v>
      </c>
      <c r="R37" t="str">
        <f t="shared" si="7"/>
        <v>43</v>
      </c>
      <c r="S37" t="str">
        <f t="shared" si="8"/>
        <v>94</v>
      </c>
      <c r="T37" t="str">
        <f t="shared" si="9"/>
        <v>3</v>
      </c>
      <c r="U37">
        <f t="shared" si="10"/>
        <v>43</v>
      </c>
      <c r="V37">
        <v>578</v>
      </c>
      <c r="W37" t="s">
        <v>537</v>
      </c>
      <c r="X37">
        <v>578</v>
      </c>
      <c r="Y37">
        <v>3295</v>
      </c>
      <c r="Z37" t="s">
        <v>754</v>
      </c>
      <c r="AB37" s="113" t="str">
        <f t="shared" si="13"/>
        <v>32</v>
      </c>
      <c r="AC37" t="str">
        <f t="shared" si="14"/>
        <v>329</v>
      </c>
      <c r="AE37" t="s">
        <v>755</v>
      </c>
      <c r="AF37" t="s">
        <v>756</v>
      </c>
      <c r="AG37" t="s">
        <v>665</v>
      </c>
      <c r="AH37" t="s">
        <v>666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0">
        <f t="shared" si="3"/>
        <v>43</v>
      </c>
      <c r="D38" s="43">
        <v>43</v>
      </c>
      <c r="E38" s="39" t="str">
        <f t="shared" si="4"/>
        <v>Ostali prihodi za posebne namjene</v>
      </c>
      <c r="F38" s="43">
        <v>3211</v>
      </c>
      <c r="G38" s="39" t="str">
        <f t="shared" si="0"/>
        <v>Službena putovanja</v>
      </c>
      <c r="H38" s="74" t="s">
        <v>3186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15000</v>
      </c>
      <c r="L38" s="73">
        <v>15000</v>
      </c>
      <c r="M38" s="73">
        <v>15000</v>
      </c>
      <c r="N38" s="242"/>
      <c r="O38" t="str">
        <f>IF(C38="","",'OPĆI DIO'!$C$1)</f>
        <v>2160 SVEUČILIŠTE U RIJECI - GRAĐEVINSKI FAKULTET</v>
      </c>
      <c r="P38" t="str">
        <f t="shared" si="5"/>
        <v>321</v>
      </c>
      <c r="Q38" t="str">
        <f t="shared" si="6"/>
        <v>32</v>
      </c>
      <c r="R38" t="str">
        <f t="shared" si="7"/>
        <v>43</v>
      </c>
      <c r="S38" t="str">
        <f t="shared" si="8"/>
        <v>94</v>
      </c>
      <c r="T38" t="str">
        <f t="shared" si="9"/>
        <v>3</v>
      </c>
      <c r="U38">
        <f t="shared" si="10"/>
        <v>43</v>
      </c>
      <c r="V38">
        <v>579</v>
      </c>
      <c r="W38" t="s">
        <v>538</v>
      </c>
      <c r="X38">
        <v>579</v>
      </c>
      <c r="Y38">
        <v>3296</v>
      </c>
      <c r="Z38" t="s">
        <v>757</v>
      </c>
      <c r="AB38" s="113" t="str">
        <f t="shared" si="13"/>
        <v>32</v>
      </c>
      <c r="AC38" t="str">
        <f t="shared" si="14"/>
        <v>329</v>
      </c>
      <c r="AE38" t="s">
        <v>758</v>
      </c>
      <c r="AF38" t="s">
        <v>759</v>
      </c>
      <c r="AG38" t="s">
        <v>665</v>
      </c>
      <c r="AH38" t="s">
        <v>666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0">
        <f t="shared" si="3"/>
        <v>43</v>
      </c>
      <c r="D39" s="201">
        <v>43</v>
      </c>
      <c r="E39" s="39" t="str">
        <f t="shared" si="4"/>
        <v>Ostali prihodi za posebne namjene</v>
      </c>
      <c r="F39" s="201">
        <v>3214</v>
      </c>
      <c r="G39" s="39" t="str">
        <f t="shared" si="0"/>
        <v>Ostale naknade troškova zaposlenima</v>
      </c>
      <c r="H39" s="74" t="s">
        <v>3186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250</v>
      </c>
      <c r="L39" s="73">
        <v>250</v>
      </c>
      <c r="M39" s="73">
        <v>250</v>
      </c>
      <c r="N39" s="242"/>
      <c r="O39" t="str">
        <f>IF(C39="","",'OPĆI DIO'!$C$1)</f>
        <v>2160 SVEUČILIŠTE U RIJECI - GRAĐEVINSKI FAKULTET</v>
      </c>
      <c r="P39" t="str">
        <f t="shared" si="5"/>
        <v>321</v>
      </c>
      <c r="Q39" t="str">
        <f t="shared" si="6"/>
        <v>32</v>
      </c>
      <c r="R39" t="str">
        <f t="shared" si="7"/>
        <v>43</v>
      </c>
      <c r="S39" t="str">
        <f t="shared" si="8"/>
        <v>94</v>
      </c>
      <c r="T39" t="str">
        <f t="shared" si="9"/>
        <v>3</v>
      </c>
      <c r="U39">
        <f t="shared" si="10"/>
        <v>43</v>
      </c>
      <c r="V39">
        <v>581</v>
      </c>
      <c r="W39" t="s">
        <v>524</v>
      </c>
      <c r="X39">
        <v>581</v>
      </c>
      <c r="Y39">
        <v>3299</v>
      </c>
      <c r="Z39" t="s">
        <v>760</v>
      </c>
      <c r="AB39" s="113" t="str">
        <f t="shared" si="13"/>
        <v>32</v>
      </c>
      <c r="AC39" t="str">
        <f t="shared" si="14"/>
        <v>329</v>
      </c>
      <c r="AE39" t="s">
        <v>761</v>
      </c>
      <c r="AF39" t="s">
        <v>762</v>
      </c>
      <c r="AG39" t="s">
        <v>678</v>
      </c>
      <c r="AH39" t="s">
        <v>679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0">
        <f t="shared" si="3"/>
        <v>43</v>
      </c>
      <c r="D40" s="43">
        <v>43</v>
      </c>
      <c r="E40" s="39" t="str">
        <f t="shared" si="4"/>
        <v>Ostali prihodi za posebne namjene</v>
      </c>
      <c r="F40" s="43">
        <v>3221</v>
      </c>
      <c r="G40" s="39" t="str">
        <f t="shared" si="0"/>
        <v>Uredski materijal i ostali materijalni rashodi</v>
      </c>
      <c r="H40" s="74" t="s">
        <v>3186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17000</v>
      </c>
      <c r="L40" s="73">
        <v>17000</v>
      </c>
      <c r="M40" s="73">
        <v>17000</v>
      </c>
      <c r="N40" s="242"/>
      <c r="O40" t="str">
        <f>IF(C40="","",'OPĆI DIO'!$C$1)</f>
        <v>2160 SVEUČILIŠTE U RIJECI - GRAĐEVINSKI FAKULTET</v>
      </c>
      <c r="P40" t="str">
        <f t="shared" si="5"/>
        <v>322</v>
      </c>
      <c r="Q40" t="str">
        <f t="shared" si="6"/>
        <v>32</v>
      </c>
      <c r="R40" t="str">
        <f t="shared" si="7"/>
        <v>43</v>
      </c>
      <c r="S40" t="str">
        <f t="shared" si="8"/>
        <v>94</v>
      </c>
      <c r="T40" t="str">
        <f t="shared" si="9"/>
        <v>3</v>
      </c>
      <c r="U40">
        <f t="shared" si="10"/>
        <v>43</v>
      </c>
      <c r="V40">
        <v>61</v>
      </c>
      <c r="W40" t="s">
        <v>539</v>
      </c>
      <c r="X40">
        <v>61</v>
      </c>
      <c r="Y40">
        <v>3411</v>
      </c>
      <c r="Z40" t="s">
        <v>763</v>
      </c>
      <c r="AB40" s="113" t="str">
        <f t="shared" si="13"/>
        <v>34</v>
      </c>
      <c r="AC40" t="str">
        <f t="shared" si="14"/>
        <v>341</v>
      </c>
      <c r="AE40" t="s">
        <v>764</v>
      </c>
      <c r="AF40" t="s">
        <v>765</v>
      </c>
      <c r="AG40" t="s">
        <v>665</v>
      </c>
      <c r="AH40" t="s">
        <v>666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0">
        <f t="shared" si="3"/>
        <v>43</v>
      </c>
      <c r="D41" s="43">
        <v>43</v>
      </c>
      <c r="E41" s="39" t="str">
        <f t="shared" si="4"/>
        <v>Ostali prihodi za posebne namjene</v>
      </c>
      <c r="F41" s="43">
        <v>3222</v>
      </c>
      <c r="G41" s="39" t="str">
        <f t="shared" si="0"/>
        <v>Materijal i sirovine</v>
      </c>
      <c r="H41" s="74" t="s">
        <v>3186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1500</v>
      </c>
      <c r="L41" s="73">
        <v>1500</v>
      </c>
      <c r="M41" s="73">
        <v>1500</v>
      </c>
      <c r="N41" s="242"/>
      <c r="O41" t="str">
        <f>IF(C41="","",'OPĆI DIO'!$C$1)</f>
        <v>2160 SVEUČILIŠTE U RIJECI - GRAĐEVINSKI FAKULTET</v>
      </c>
      <c r="P41" t="str">
        <f t="shared" si="5"/>
        <v>322</v>
      </c>
      <c r="Q41" t="str">
        <f t="shared" si="6"/>
        <v>32</v>
      </c>
      <c r="R41" t="str">
        <f t="shared" si="7"/>
        <v>43</v>
      </c>
      <c r="S41" t="str">
        <f t="shared" si="8"/>
        <v>94</v>
      </c>
      <c r="T41" t="str">
        <f t="shared" si="9"/>
        <v>3</v>
      </c>
      <c r="U41">
        <f t="shared" si="10"/>
        <v>43</v>
      </c>
      <c r="V41">
        <v>71</v>
      </c>
      <c r="W41" t="s">
        <v>540</v>
      </c>
      <c r="X41">
        <v>71</v>
      </c>
      <c r="Y41">
        <v>3422</v>
      </c>
      <c r="Z41" t="s">
        <v>766</v>
      </c>
      <c r="AB41" s="113" t="str">
        <f t="shared" si="13"/>
        <v>34</v>
      </c>
      <c r="AC41" t="str">
        <f t="shared" si="14"/>
        <v>342</v>
      </c>
      <c r="AE41" t="s">
        <v>767</v>
      </c>
      <c r="AF41" t="s">
        <v>768</v>
      </c>
      <c r="AG41" t="s">
        <v>665</v>
      </c>
      <c r="AH41" t="s">
        <v>666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0">
        <f t="shared" si="3"/>
        <v>43</v>
      </c>
      <c r="D42" s="43">
        <v>43</v>
      </c>
      <c r="E42" s="39" t="str">
        <f t="shared" si="4"/>
        <v>Ostali prihodi za posebne namjene</v>
      </c>
      <c r="F42" s="43">
        <v>3223</v>
      </c>
      <c r="G42" s="39" t="str">
        <f t="shared" si="0"/>
        <v>Energija</v>
      </c>
      <c r="H42" s="74" t="s">
        <v>3186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50000</v>
      </c>
      <c r="L42" s="73">
        <v>50000</v>
      </c>
      <c r="M42" s="73">
        <v>50000</v>
      </c>
      <c r="N42" s="242"/>
      <c r="O42" t="str">
        <f>IF(C42="","",'OPĆI DIO'!$C$1)</f>
        <v>2160 SVEUČILIŠTE U RIJECI - GRAĐEVINSKI FAKULTET</v>
      </c>
      <c r="P42" t="str">
        <f t="shared" si="5"/>
        <v>322</v>
      </c>
      <c r="Q42" t="str">
        <f t="shared" si="6"/>
        <v>32</v>
      </c>
      <c r="R42" t="str">
        <f t="shared" si="7"/>
        <v>43</v>
      </c>
      <c r="S42" t="str">
        <f t="shared" si="8"/>
        <v>94</v>
      </c>
      <c r="T42" t="str">
        <f t="shared" si="9"/>
        <v>3</v>
      </c>
      <c r="U42">
        <f t="shared" si="10"/>
        <v>43</v>
      </c>
      <c r="V42">
        <v>810</v>
      </c>
      <c r="W42" t="s">
        <v>541</v>
      </c>
      <c r="X42">
        <v>810</v>
      </c>
      <c r="Y42">
        <v>3423</v>
      </c>
      <c r="Z42" t="s">
        <v>766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769</v>
      </c>
      <c r="AF42" t="s">
        <v>770</v>
      </c>
      <c r="AG42" t="s">
        <v>665</v>
      </c>
      <c r="AH42" t="s">
        <v>666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0">
        <f t="shared" si="3"/>
        <v>43</v>
      </c>
      <c r="D43" s="43">
        <v>43</v>
      </c>
      <c r="E43" s="39" t="str">
        <f t="shared" si="4"/>
        <v>Ostali prihodi za posebne namjene</v>
      </c>
      <c r="F43" s="43">
        <v>3224</v>
      </c>
      <c r="G43" s="39" t="str">
        <f t="shared" si="0"/>
        <v>Materijal i dijelovi za tekuće i investicijsko održavanje</v>
      </c>
      <c r="H43" s="74" t="s">
        <v>3186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2000</v>
      </c>
      <c r="L43" s="73">
        <v>2000</v>
      </c>
      <c r="M43" s="73">
        <v>2000</v>
      </c>
      <c r="N43" s="242"/>
      <c r="O43" t="str">
        <f>IF(C43="","",'OPĆI DIO'!$C$1)</f>
        <v>2160 SVEUČILIŠTE U RIJECI - GRAĐEVINSKI FAKULTET</v>
      </c>
      <c r="P43" t="str">
        <f t="shared" si="5"/>
        <v>322</v>
      </c>
      <c r="Q43" t="str">
        <f t="shared" si="6"/>
        <v>32</v>
      </c>
      <c r="R43" t="str">
        <f t="shared" si="7"/>
        <v>43</v>
      </c>
      <c r="S43" t="str">
        <f t="shared" si="8"/>
        <v>94</v>
      </c>
      <c r="T43" t="str">
        <f t="shared" si="9"/>
        <v>3</v>
      </c>
      <c r="U43">
        <f t="shared" si="10"/>
        <v>43</v>
      </c>
      <c r="V43">
        <v>815</v>
      </c>
      <c r="W43" t="s">
        <v>526</v>
      </c>
      <c r="X43">
        <v>815</v>
      </c>
      <c r="Y43">
        <v>3427</v>
      </c>
      <c r="Z43" t="s">
        <v>771</v>
      </c>
      <c r="AB43" s="113" t="str">
        <f t="shared" si="15"/>
        <v>34</v>
      </c>
      <c r="AC43" t="str">
        <f t="shared" si="16"/>
        <v>342</v>
      </c>
      <c r="AE43" t="s">
        <v>772</v>
      </c>
      <c r="AF43" t="s">
        <v>773</v>
      </c>
      <c r="AG43" t="s">
        <v>665</v>
      </c>
      <c r="AH43" t="s">
        <v>666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0">
        <f t="shared" si="3"/>
        <v>43</v>
      </c>
      <c r="D44" s="43">
        <v>43</v>
      </c>
      <c r="E44" s="39" t="str">
        <f t="shared" si="4"/>
        <v>Ostali prihodi za posebne namjene</v>
      </c>
      <c r="F44" s="43">
        <v>3225</v>
      </c>
      <c r="G44" s="39" t="str">
        <f t="shared" si="0"/>
        <v>Sitni inventar i autogume</v>
      </c>
      <c r="H44" s="74" t="s">
        <v>3186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2000</v>
      </c>
      <c r="L44" s="73">
        <v>2000</v>
      </c>
      <c r="M44" s="73">
        <v>2000</v>
      </c>
      <c r="N44" s="242"/>
      <c r="O44" t="str">
        <f>IF(C44="","",'OPĆI DIO'!$C$1)</f>
        <v>2160 SVEUČILIŠTE U RIJECI - GRAĐEVINSKI FAKULTET</v>
      </c>
      <c r="P44" t="str">
        <f t="shared" si="5"/>
        <v>322</v>
      </c>
      <c r="Q44" t="str">
        <f t="shared" si="6"/>
        <v>32</v>
      </c>
      <c r="R44" t="str">
        <f t="shared" si="7"/>
        <v>43</v>
      </c>
      <c r="S44" t="str">
        <f t="shared" si="8"/>
        <v>94</v>
      </c>
      <c r="T44" t="str">
        <f t="shared" si="9"/>
        <v>3</v>
      </c>
      <c r="U44">
        <f t="shared" si="10"/>
        <v>43</v>
      </c>
      <c r="Y44">
        <v>3431</v>
      </c>
      <c r="Z44" t="s">
        <v>774</v>
      </c>
      <c r="AB44" s="113" t="str">
        <f t="shared" si="15"/>
        <v>34</v>
      </c>
      <c r="AC44" t="str">
        <f t="shared" si="16"/>
        <v>343</v>
      </c>
      <c r="AE44" t="s">
        <v>775</v>
      </c>
      <c r="AF44" t="s">
        <v>776</v>
      </c>
      <c r="AG44" t="s">
        <v>665</v>
      </c>
      <c r="AH44" t="s">
        <v>666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0">
        <f t="shared" si="3"/>
        <v>43</v>
      </c>
      <c r="D45" s="43">
        <v>43</v>
      </c>
      <c r="E45" s="39" t="str">
        <f t="shared" si="4"/>
        <v>Ostali prihodi za posebne namjene</v>
      </c>
      <c r="F45" s="43">
        <v>3227</v>
      </c>
      <c r="G45" s="39" t="str">
        <f t="shared" si="0"/>
        <v>Službena, radna i zaštitna odjeća i obuća</v>
      </c>
      <c r="H45" s="74" t="s">
        <v>3186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1000</v>
      </c>
      <c r="L45" s="73">
        <v>1000</v>
      </c>
      <c r="M45" s="73">
        <v>1000</v>
      </c>
      <c r="N45" s="242"/>
      <c r="O45" t="str">
        <f>IF(C45="","",'OPĆI DIO'!$C$1)</f>
        <v>2160 SVEUČILIŠTE U RIJECI - GRAĐEVINSKI FAKULTET</v>
      </c>
      <c r="P45" t="str">
        <f t="shared" si="5"/>
        <v>322</v>
      </c>
      <c r="Q45" t="str">
        <f t="shared" si="6"/>
        <v>32</v>
      </c>
      <c r="R45" t="str">
        <f t="shared" si="7"/>
        <v>43</v>
      </c>
      <c r="S45" t="str">
        <f t="shared" si="8"/>
        <v>94</v>
      </c>
      <c r="T45" t="str">
        <f t="shared" si="9"/>
        <v>3</v>
      </c>
      <c r="U45">
        <f t="shared" si="10"/>
        <v>43</v>
      </c>
      <c r="Y45">
        <v>3432</v>
      </c>
      <c r="Z45" t="s">
        <v>777</v>
      </c>
      <c r="AB45" s="113" t="str">
        <f t="shared" si="15"/>
        <v>34</v>
      </c>
      <c r="AC45" t="str">
        <f t="shared" si="16"/>
        <v>343</v>
      </c>
      <c r="AE45" t="s">
        <v>778</v>
      </c>
      <c r="AF45" t="s">
        <v>779</v>
      </c>
      <c r="AG45" t="s">
        <v>780</v>
      </c>
      <c r="AH45" t="s">
        <v>781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0">
        <f t="shared" si="3"/>
        <v>43</v>
      </c>
      <c r="D46" s="43">
        <v>43</v>
      </c>
      <c r="E46" s="39" t="str">
        <f t="shared" si="4"/>
        <v>Ostali prihodi za posebne namjene</v>
      </c>
      <c r="F46" s="43">
        <v>3231</v>
      </c>
      <c r="G46" s="39" t="str">
        <f t="shared" si="0"/>
        <v>Usluge telefona, interneta, pošte i prijevoza</v>
      </c>
      <c r="H46" s="74" t="s">
        <v>3186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12000</v>
      </c>
      <c r="L46" s="73">
        <v>12000</v>
      </c>
      <c r="M46" s="73">
        <v>12000</v>
      </c>
      <c r="N46" s="242"/>
      <c r="O46" t="str">
        <f>IF(C46="","",'OPĆI DIO'!$C$1)</f>
        <v>2160 SVEUČILIŠTE U RIJECI - GRAĐEVINSKI FAKULTET</v>
      </c>
      <c r="P46" t="str">
        <f t="shared" si="5"/>
        <v>323</v>
      </c>
      <c r="Q46" t="str">
        <f t="shared" si="6"/>
        <v>32</v>
      </c>
      <c r="R46" t="str">
        <f t="shared" si="7"/>
        <v>43</v>
      </c>
      <c r="S46" t="str">
        <f t="shared" si="8"/>
        <v>94</v>
      </c>
      <c r="T46" t="str">
        <f t="shared" si="9"/>
        <v>3</v>
      </c>
      <c r="U46">
        <f t="shared" si="10"/>
        <v>43</v>
      </c>
      <c r="Y46">
        <v>3433</v>
      </c>
      <c r="Z46" t="s">
        <v>782</v>
      </c>
      <c r="AB46" s="113" t="str">
        <f t="shared" si="15"/>
        <v>34</v>
      </c>
      <c r="AC46" t="str">
        <f t="shared" si="16"/>
        <v>343</v>
      </c>
      <c r="AE46" t="s">
        <v>783</v>
      </c>
      <c r="AF46" t="s">
        <v>784</v>
      </c>
      <c r="AG46" t="s">
        <v>670</v>
      </c>
      <c r="AH46" t="s">
        <v>671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0">
        <f t="shared" si="3"/>
        <v>43</v>
      </c>
      <c r="D47" s="43">
        <v>43</v>
      </c>
      <c r="E47" s="39" t="str">
        <f t="shared" si="4"/>
        <v>Ostali prihodi za posebne namjene</v>
      </c>
      <c r="F47" s="43">
        <v>3232</v>
      </c>
      <c r="G47" s="39" t="str">
        <f t="shared" si="0"/>
        <v>Usluge tekućeg i investicijskog održavanja</v>
      </c>
      <c r="H47" s="74" t="s">
        <v>3186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40000</v>
      </c>
      <c r="L47" s="73">
        <v>30000</v>
      </c>
      <c r="M47" s="73">
        <v>30000</v>
      </c>
      <c r="N47" s="242"/>
      <c r="O47" t="str">
        <f>IF(C47="","",'OPĆI DIO'!$C$1)</f>
        <v>2160 SVEUČILIŠTE U RIJECI - GRAĐEVINSKI FAKULTET</v>
      </c>
      <c r="P47" t="str">
        <f t="shared" si="5"/>
        <v>323</v>
      </c>
      <c r="Q47" t="str">
        <f t="shared" si="6"/>
        <v>32</v>
      </c>
      <c r="R47" t="str">
        <f t="shared" si="7"/>
        <v>43</v>
      </c>
      <c r="S47" t="str">
        <f t="shared" si="8"/>
        <v>94</v>
      </c>
      <c r="T47" t="str">
        <f t="shared" si="9"/>
        <v>3</v>
      </c>
      <c r="U47">
        <f t="shared" si="10"/>
        <v>43</v>
      </c>
      <c r="Y47">
        <v>3434</v>
      </c>
      <c r="Z47" t="s">
        <v>785</v>
      </c>
      <c r="AB47" s="113" t="str">
        <f t="shared" si="15"/>
        <v>34</v>
      </c>
      <c r="AC47" t="str">
        <f t="shared" si="16"/>
        <v>343</v>
      </c>
      <c r="AE47" t="s">
        <v>786</v>
      </c>
      <c r="AF47" t="s">
        <v>787</v>
      </c>
      <c r="AG47" t="s">
        <v>678</v>
      </c>
      <c r="AH47" t="s">
        <v>679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0">
        <f t="shared" si="3"/>
        <v>43</v>
      </c>
      <c r="D48" s="43">
        <v>43</v>
      </c>
      <c r="E48" s="39" t="str">
        <f t="shared" si="4"/>
        <v>Ostali prihodi za posebne namjene</v>
      </c>
      <c r="F48" s="43">
        <v>3233</v>
      </c>
      <c r="G48" s="39" t="str">
        <f t="shared" si="0"/>
        <v>Usluge promidžbe i informiranja</v>
      </c>
      <c r="H48" s="74" t="s">
        <v>3186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15000</v>
      </c>
      <c r="L48" s="73">
        <v>15000</v>
      </c>
      <c r="M48" s="73">
        <v>15000</v>
      </c>
      <c r="N48" s="242"/>
      <c r="O48" t="str">
        <f>IF(C48="","",'OPĆI DIO'!$C$1)</f>
        <v>2160 SVEUČILIŠTE U RIJECI - GRAĐEVINSKI FAKULTET</v>
      </c>
      <c r="P48" t="str">
        <f t="shared" si="5"/>
        <v>323</v>
      </c>
      <c r="Q48" t="str">
        <f t="shared" si="6"/>
        <v>32</v>
      </c>
      <c r="R48" t="str">
        <f t="shared" si="7"/>
        <v>43</v>
      </c>
      <c r="S48" t="str">
        <f t="shared" si="8"/>
        <v>94</v>
      </c>
      <c r="T48" t="str">
        <f t="shared" si="9"/>
        <v>3</v>
      </c>
      <c r="U48">
        <f t="shared" si="10"/>
        <v>43</v>
      </c>
      <c r="Y48">
        <v>3511</v>
      </c>
      <c r="Z48" t="s">
        <v>788</v>
      </c>
      <c r="AB48" s="113" t="str">
        <f t="shared" si="15"/>
        <v>35</v>
      </c>
      <c r="AC48" t="str">
        <f t="shared" si="16"/>
        <v>351</v>
      </c>
      <c r="AE48" t="s">
        <v>789</v>
      </c>
      <c r="AF48" t="s">
        <v>790</v>
      </c>
      <c r="AG48" t="s">
        <v>780</v>
      </c>
      <c r="AH48" t="s">
        <v>781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0">
        <f t="shared" si="3"/>
        <v>43</v>
      </c>
      <c r="D49" s="43">
        <v>43</v>
      </c>
      <c r="E49" s="39" t="str">
        <f t="shared" si="4"/>
        <v>Ostali prihodi za posebne namjene</v>
      </c>
      <c r="F49" s="43">
        <v>3234</v>
      </c>
      <c r="G49" s="39" t="str">
        <f t="shared" si="0"/>
        <v>Komunalne usluge</v>
      </c>
      <c r="H49" s="74" t="s">
        <v>3186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12000</v>
      </c>
      <c r="L49" s="73">
        <v>12000</v>
      </c>
      <c r="M49" s="73">
        <v>12000</v>
      </c>
      <c r="N49" s="242"/>
      <c r="O49" t="str">
        <f>IF(C49="","",'OPĆI DIO'!$C$1)</f>
        <v>2160 SVEUČILIŠTE U RIJECI - GRAĐEVINSKI FAKULTET</v>
      </c>
      <c r="P49" t="str">
        <f t="shared" si="5"/>
        <v>323</v>
      </c>
      <c r="Q49" t="str">
        <f t="shared" si="6"/>
        <v>32</v>
      </c>
      <c r="R49" t="str">
        <f t="shared" si="7"/>
        <v>43</v>
      </c>
      <c r="S49" t="str">
        <f t="shared" si="8"/>
        <v>94</v>
      </c>
      <c r="T49" t="str">
        <f t="shared" si="9"/>
        <v>3</v>
      </c>
      <c r="U49">
        <f t="shared" si="10"/>
        <v>43</v>
      </c>
      <c r="Y49">
        <v>3512</v>
      </c>
      <c r="Z49" t="s">
        <v>791</v>
      </c>
      <c r="AB49" s="113" t="str">
        <f t="shared" si="15"/>
        <v>35</v>
      </c>
      <c r="AC49" t="str">
        <f t="shared" si="16"/>
        <v>351</v>
      </c>
      <c r="AE49" t="s">
        <v>792</v>
      </c>
      <c r="AF49" t="s">
        <v>793</v>
      </c>
      <c r="AG49" t="s">
        <v>670</v>
      </c>
      <c r="AH49" t="s">
        <v>671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0">
        <f t="shared" si="3"/>
        <v>43</v>
      </c>
      <c r="D50" s="43">
        <v>43</v>
      </c>
      <c r="E50" s="39" t="str">
        <f t="shared" si="4"/>
        <v>Ostali prihodi za posebne namjene</v>
      </c>
      <c r="F50" s="43">
        <v>3235</v>
      </c>
      <c r="G50" s="39" t="str">
        <f t="shared" si="0"/>
        <v>Zakupnine i najamnine</v>
      </c>
      <c r="H50" s="74" t="s">
        <v>3186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7500</v>
      </c>
      <c r="L50" s="73">
        <v>7500</v>
      </c>
      <c r="M50" s="73">
        <v>7500</v>
      </c>
      <c r="N50" s="242"/>
      <c r="O50" t="str">
        <f>IF(C50="","",'OPĆI DIO'!$C$1)</f>
        <v>2160 SVEUČILIŠTE U RIJECI - GRAĐEVINSKI FAKULTET</v>
      </c>
      <c r="P50" t="str">
        <f t="shared" si="5"/>
        <v>323</v>
      </c>
      <c r="Q50" t="str">
        <f t="shared" si="6"/>
        <v>32</v>
      </c>
      <c r="R50" t="str">
        <f t="shared" si="7"/>
        <v>43</v>
      </c>
      <c r="S50" t="str">
        <f t="shared" si="8"/>
        <v>94</v>
      </c>
      <c r="T50" t="str">
        <f t="shared" si="9"/>
        <v>3</v>
      </c>
      <c r="U50">
        <f t="shared" si="10"/>
        <v>43</v>
      </c>
      <c r="Y50">
        <v>3522</v>
      </c>
      <c r="Z50" t="s">
        <v>794</v>
      </c>
      <c r="AB50" s="113" t="str">
        <f t="shared" si="15"/>
        <v>35</v>
      </c>
      <c r="AC50" t="str">
        <f t="shared" si="16"/>
        <v>352</v>
      </c>
      <c r="AE50" t="s">
        <v>795</v>
      </c>
      <c r="AF50" t="s">
        <v>796</v>
      </c>
      <c r="AG50" t="s">
        <v>678</v>
      </c>
      <c r="AH50" t="s">
        <v>679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0">
        <f t="shared" si="3"/>
        <v>43</v>
      </c>
      <c r="D51" s="43">
        <v>43</v>
      </c>
      <c r="E51" s="39" t="str">
        <f t="shared" si="4"/>
        <v>Ostali prihodi za posebne namjene</v>
      </c>
      <c r="F51" s="43">
        <v>3236</v>
      </c>
      <c r="G51" s="39" t="str">
        <f t="shared" si="0"/>
        <v>Zdravstvene i veterinarske usluge</v>
      </c>
      <c r="H51" s="74" t="s">
        <v>3186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1000</v>
      </c>
      <c r="L51" s="73">
        <v>1000</v>
      </c>
      <c r="M51" s="73">
        <v>1000</v>
      </c>
      <c r="N51" s="242"/>
      <c r="O51" t="str">
        <f>IF(C51="","",'OPĆI DIO'!$C$1)</f>
        <v>2160 SVEUČILIŠTE U RIJECI - GRAĐEVINSKI FAKULTET</v>
      </c>
      <c r="P51" t="str">
        <f t="shared" si="5"/>
        <v>323</v>
      </c>
      <c r="Q51" t="str">
        <f t="shared" si="6"/>
        <v>32</v>
      </c>
      <c r="R51" t="str">
        <f t="shared" si="7"/>
        <v>43</v>
      </c>
      <c r="S51" t="str">
        <f t="shared" si="8"/>
        <v>94</v>
      </c>
      <c r="T51" t="str">
        <f t="shared" si="9"/>
        <v>3</v>
      </c>
      <c r="U51">
        <f t="shared" si="10"/>
        <v>43</v>
      </c>
      <c r="Y51">
        <v>3531</v>
      </c>
      <c r="Z51" t="s">
        <v>797</v>
      </c>
      <c r="AB51" s="113" t="str">
        <f t="shared" si="15"/>
        <v>35</v>
      </c>
      <c r="AC51" t="str">
        <f t="shared" si="16"/>
        <v>353</v>
      </c>
      <c r="AE51" t="s">
        <v>798</v>
      </c>
      <c r="AF51" t="s">
        <v>799</v>
      </c>
      <c r="AG51" t="s">
        <v>678</v>
      </c>
      <c r="AH51" t="s">
        <v>679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0">
        <f t="shared" si="3"/>
        <v>43</v>
      </c>
      <c r="D52" s="43">
        <v>43</v>
      </c>
      <c r="E52" s="39" t="str">
        <f t="shared" si="4"/>
        <v>Ostali prihodi za posebne namjene</v>
      </c>
      <c r="F52" s="43">
        <v>3237</v>
      </c>
      <c r="G52" s="39" t="str">
        <f t="shared" si="0"/>
        <v>Intelektualne i osobne usluge</v>
      </c>
      <c r="H52" s="74" t="s">
        <v>3186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25000</v>
      </c>
      <c r="L52" s="73">
        <v>25000</v>
      </c>
      <c r="M52" s="73">
        <v>25000</v>
      </c>
      <c r="N52" s="242"/>
      <c r="O52" t="str">
        <f>IF(C52="","",'OPĆI DIO'!$C$1)</f>
        <v>2160 SVEUČILIŠTE U RIJECI - GRAĐEVINSKI FAKULTET</v>
      </c>
      <c r="P52" t="str">
        <f t="shared" si="5"/>
        <v>323</v>
      </c>
      <c r="Q52" t="str">
        <f t="shared" si="6"/>
        <v>32</v>
      </c>
      <c r="R52" t="str">
        <f t="shared" si="7"/>
        <v>43</v>
      </c>
      <c r="S52" t="str">
        <f t="shared" si="8"/>
        <v>94</v>
      </c>
      <c r="T52" t="str">
        <f t="shared" si="9"/>
        <v>3</v>
      </c>
      <c r="U52">
        <f t="shared" si="10"/>
        <v>43</v>
      </c>
      <c r="Y52">
        <v>3611</v>
      </c>
      <c r="Z52" t="s">
        <v>800</v>
      </c>
      <c r="AB52" s="113" t="str">
        <f t="shared" si="15"/>
        <v>36</v>
      </c>
      <c r="AC52" t="str">
        <f t="shared" si="16"/>
        <v>361</v>
      </c>
      <c r="AE52" t="s">
        <v>801</v>
      </c>
      <c r="AF52" t="s">
        <v>802</v>
      </c>
      <c r="AG52" t="s">
        <v>780</v>
      </c>
      <c r="AH52" t="s">
        <v>781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0">
        <f t="shared" si="3"/>
        <v>43</v>
      </c>
      <c r="D53" s="43">
        <v>43</v>
      </c>
      <c r="E53" s="39" t="str">
        <f t="shared" si="4"/>
        <v>Ostali prihodi za posebne namjene</v>
      </c>
      <c r="F53" s="43">
        <v>3238</v>
      </c>
      <c r="G53" s="39" t="str">
        <f t="shared" si="0"/>
        <v>Računalne usluge</v>
      </c>
      <c r="H53" s="74" t="s">
        <v>3186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2000</v>
      </c>
      <c r="L53" s="73">
        <v>2000</v>
      </c>
      <c r="M53" s="73">
        <v>2000</v>
      </c>
      <c r="N53" s="242"/>
      <c r="O53" t="str">
        <f>IF(C53="","",'OPĆI DIO'!$C$1)</f>
        <v>2160 SVEUČILIŠTE U RIJECI - GRAĐEVINSKI FAKULTET</v>
      </c>
      <c r="P53" t="str">
        <f t="shared" si="5"/>
        <v>323</v>
      </c>
      <c r="Q53" t="str">
        <f t="shared" si="6"/>
        <v>32</v>
      </c>
      <c r="R53" t="str">
        <f t="shared" si="7"/>
        <v>43</v>
      </c>
      <c r="S53" t="str">
        <f t="shared" si="8"/>
        <v>94</v>
      </c>
      <c r="T53" t="str">
        <f t="shared" si="9"/>
        <v>3</v>
      </c>
      <c r="U53">
        <f t="shared" si="10"/>
        <v>43</v>
      </c>
      <c r="Y53">
        <v>3621</v>
      </c>
      <c r="Z53" t="s">
        <v>803</v>
      </c>
      <c r="AB53" s="113" t="str">
        <f t="shared" si="15"/>
        <v>36</v>
      </c>
      <c r="AC53" t="str">
        <f t="shared" si="16"/>
        <v>362</v>
      </c>
      <c r="AE53" t="s">
        <v>804</v>
      </c>
      <c r="AF53" t="s">
        <v>805</v>
      </c>
      <c r="AG53" t="s">
        <v>806</v>
      </c>
      <c r="AH53" t="s">
        <v>807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0">
        <f t="shared" si="3"/>
        <v>43</v>
      </c>
      <c r="D54" s="43">
        <v>43</v>
      </c>
      <c r="E54" s="39" t="str">
        <f t="shared" si="4"/>
        <v>Ostali prihodi za posebne namjene</v>
      </c>
      <c r="F54" s="43">
        <v>3239</v>
      </c>
      <c r="G54" s="39" t="str">
        <f t="shared" si="0"/>
        <v>Ostale usluge</v>
      </c>
      <c r="H54" s="74" t="s">
        <v>3186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12000</v>
      </c>
      <c r="L54" s="73">
        <v>12000</v>
      </c>
      <c r="M54" s="73">
        <v>12000</v>
      </c>
      <c r="N54" s="242"/>
      <c r="O54" t="str">
        <f>IF(C54="","",'OPĆI DIO'!$C$1)</f>
        <v>2160 SVEUČILIŠTE U RIJECI - GRAĐEVINSKI FAKULTET</v>
      </c>
      <c r="P54" t="str">
        <f t="shared" si="5"/>
        <v>323</v>
      </c>
      <c r="Q54" t="str">
        <f t="shared" si="6"/>
        <v>32</v>
      </c>
      <c r="R54" t="str">
        <f t="shared" si="7"/>
        <v>43</v>
      </c>
      <c r="S54" t="str">
        <f t="shared" si="8"/>
        <v>94</v>
      </c>
      <c r="T54" t="str">
        <f t="shared" si="9"/>
        <v>3</v>
      </c>
      <c r="U54">
        <f t="shared" si="10"/>
        <v>43</v>
      </c>
      <c r="Y54">
        <v>3631</v>
      </c>
      <c r="Z54" t="s">
        <v>808</v>
      </c>
      <c r="AB54" s="113" t="str">
        <f t="shared" si="15"/>
        <v>36</v>
      </c>
      <c r="AC54" t="str">
        <f t="shared" si="16"/>
        <v>363</v>
      </c>
      <c r="AE54" t="s">
        <v>809</v>
      </c>
      <c r="AF54" t="s">
        <v>810</v>
      </c>
      <c r="AG54" t="s">
        <v>806</v>
      </c>
      <c r="AH54" t="s">
        <v>807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0">
        <f t="shared" si="3"/>
        <v>43</v>
      </c>
      <c r="D55" s="43">
        <v>43</v>
      </c>
      <c r="E55" s="39" t="str">
        <f t="shared" si="4"/>
        <v>Ostali prihodi za posebne namjene</v>
      </c>
      <c r="F55" s="43">
        <v>3241</v>
      </c>
      <c r="G55" s="39" t="str">
        <f t="shared" si="0"/>
        <v>Naknade troškova osobama izvan radnog odnosa</v>
      </c>
      <c r="H55" s="74" t="s">
        <v>3186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3500</v>
      </c>
      <c r="L55" s="73">
        <v>3500</v>
      </c>
      <c r="M55" s="73">
        <v>3500</v>
      </c>
      <c r="N55" s="242"/>
      <c r="O55" t="str">
        <f>IF(C55="","",'OPĆI DIO'!$C$1)</f>
        <v>2160 SVEUČILIŠTE U RIJECI - GRAĐEVINSKI FAKULTET</v>
      </c>
      <c r="P55" t="str">
        <f t="shared" si="5"/>
        <v>324</v>
      </c>
      <c r="Q55" t="str">
        <f t="shared" si="6"/>
        <v>32</v>
      </c>
      <c r="R55" t="str">
        <f t="shared" si="7"/>
        <v>43</v>
      </c>
      <c r="S55" t="str">
        <f t="shared" si="8"/>
        <v>94</v>
      </c>
      <c r="T55" t="str">
        <f t="shared" si="9"/>
        <v>3</v>
      </c>
      <c r="U55">
        <f t="shared" si="10"/>
        <v>43</v>
      </c>
      <c r="Y55">
        <v>3632</v>
      </c>
      <c r="Z55" t="s">
        <v>811</v>
      </c>
      <c r="AB55" s="113" t="str">
        <f t="shared" si="15"/>
        <v>36</v>
      </c>
      <c r="AC55" t="str">
        <f t="shared" si="16"/>
        <v>363</v>
      </c>
      <c r="AE55" t="s">
        <v>812</v>
      </c>
      <c r="AF55" t="s">
        <v>813</v>
      </c>
      <c r="AG55" t="s">
        <v>678</v>
      </c>
      <c r="AH55" t="s">
        <v>679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0">
        <f t="shared" si="3"/>
        <v>43</v>
      </c>
      <c r="D56" s="43">
        <v>43</v>
      </c>
      <c r="E56" s="39" t="str">
        <f t="shared" si="4"/>
        <v>Ostali prihodi za posebne namjene</v>
      </c>
      <c r="F56" s="43">
        <v>3292</v>
      </c>
      <c r="G56" s="39" t="str">
        <f t="shared" si="0"/>
        <v>Premije osiguranja</v>
      </c>
      <c r="H56" s="74" t="s">
        <v>3186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14000</v>
      </c>
      <c r="L56" s="73">
        <v>14000</v>
      </c>
      <c r="M56" s="73">
        <v>14000</v>
      </c>
      <c r="N56" s="242"/>
      <c r="O56" t="str">
        <f>IF(C56="","",'OPĆI DIO'!$C$1)</f>
        <v>2160 SVEUČILIŠTE U RIJECI - GRAĐEVINSKI FAKULTET</v>
      </c>
      <c r="P56" t="str">
        <f t="shared" si="5"/>
        <v>329</v>
      </c>
      <c r="Q56" t="str">
        <f t="shared" si="6"/>
        <v>32</v>
      </c>
      <c r="R56" t="str">
        <f t="shared" si="7"/>
        <v>43</v>
      </c>
      <c r="S56" t="str">
        <f t="shared" si="8"/>
        <v>94</v>
      </c>
      <c r="T56" t="str">
        <f t="shared" si="9"/>
        <v>3</v>
      </c>
      <c r="U56">
        <f t="shared" si="10"/>
        <v>43</v>
      </c>
      <c r="Y56">
        <v>3661</v>
      </c>
      <c r="Z56" t="s">
        <v>814</v>
      </c>
      <c r="AB56" s="113" t="str">
        <f t="shared" si="15"/>
        <v>36</v>
      </c>
      <c r="AC56" t="str">
        <f t="shared" si="16"/>
        <v>366</v>
      </c>
      <c r="AE56" t="s">
        <v>815</v>
      </c>
      <c r="AF56" t="s">
        <v>790</v>
      </c>
      <c r="AG56" t="s">
        <v>780</v>
      </c>
      <c r="AH56" t="s">
        <v>781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0">
        <f t="shared" si="3"/>
        <v>43</v>
      </c>
      <c r="D57" s="43">
        <v>43</v>
      </c>
      <c r="E57" s="39" t="str">
        <f t="shared" si="4"/>
        <v>Ostali prihodi za posebne namjene</v>
      </c>
      <c r="F57" s="43">
        <v>3293</v>
      </c>
      <c r="G57" s="39" t="str">
        <f t="shared" si="0"/>
        <v>Reprezentacija</v>
      </c>
      <c r="H57" s="74" t="s">
        <v>3186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8000</v>
      </c>
      <c r="L57" s="73">
        <v>8000</v>
      </c>
      <c r="M57" s="73">
        <v>8000</v>
      </c>
      <c r="N57" s="242"/>
      <c r="O57" t="str">
        <f>IF(C57="","",'OPĆI DIO'!$C$1)</f>
        <v>2160 SVEUČILIŠTE U RIJECI - GRAĐEVINSKI FAKULTET</v>
      </c>
      <c r="P57" t="str">
        <f t="shared" si="5"/>
        <v>329</v>
      </c>
      <c r="Q57" t="str">
        <f t="shared" si="6"/>
        <v>32</v>
      </c>
      <c r="R57" t="str">
        <f t="shared" si="7"/>
        <v>43</v>
      </c>
      <c r="S57" t="str">
        <f t="shared" si="8"/>
        <v>94</v>
      </c>
      <c r="T57" t="str">
        <f t="shared" si="9"/>
        <v>3</v>
      </c>
      <c r="U57">
        <f t="shared" si="10"/>
        <v>43</v>
      </c>
      <c r="Y57">
        <v>3662</v>
      </c>
      <c r="Z57" t="s">
        <v>816</v>
      </c>
      <c r="AB57" s="113" t="str">
        <f t="shared" si="15"/>
        <v>36</v>
      </c>
      <c r="AC57" t="str">
        <f t="shared" si="16"/>
        <v>366</v>
      </c>
      <c r="AE57" t="s">
        <v>817</v>
      </c>
      <c r="AF57" t="s">
        <v>818</v>
      </c>
      <c r="AG57" t="s">
        <v>806</v>
      </c>
      <c r="AH57" t="s">
        <v>807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0">
        <f t="shared" si="3"/>
        <v>43</v>
      </c>
      <c r="D58" s="43">
        <v>43</v>
      </c>
      <c r="E58" s="39" t="str">
        <f t="shared" si="4"/>
        <v>Ostali prihodi za posebne namjene</v>
      </c>
      <c r="F58" s="43">
        <v>3294</v>
      </c>
      <c r="G58" s="39" t="str">
        <f t="shared" si="0"/>
        <v>Članarine i norme</v>
      </c>
      <c r="H58" s="74" t="s">
        <v>3186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4000</v>
      </c>
      <c r="L58" s="73">
        <v>4000</v>
      </c>
      <c r="M58" s="73">
        <v>4000</v>
      </c>
      <c r="N58" s="242"/>
      <c r="O58" t="str">
        <f>IF(C58="","",'OPĆI DIO'!$C$1)</f>
        <v>2160 SVEUČILIŠTE U RIJECI - GRAĐEVINSKI FAKULTET</v>
      </c>
      <c r="P58" t="str">
        <f t="shared" si="5"/>
        <v>329</v>
      </c>
      <c r="Q58" t="str">
        <f t="shared" si="6"/>
        <v>32</v>
      </c>
      <c r="R58" t="str">
        <f t="shared" si="7"/>
        <v>43</v>
      </c>
      <c r="S58" t="str">
        <f t="shared" si="8"/>
        <v>94</v>
      </c>
      <c r="T58" t="str">
        <f t="shared" si="9"/>
        <v>3</v>
      </c>
      <c r="U58">
        <f t="shared" si="10"/>
        <v>43</v>
      </c>
      <c r="Y58">
        <v>3681</v>
      </c>
      <c r="Z58" t="s">
        <v>819</v>
      </c>
      <c r="AB58" s="113" t="str">
        <f t="shared" si="15"/>
        <v>36</v>
      </c>
      <c r="AC58" t="str">
        <f t="shared" si="16"/>
        <v>368</v>
      </c>
      <c r="AE58" t="s">
        <v>820</v>
      </c>
      <c r="AF58" t="s">
        <v>821</v>
      </c>
      <c r="AG58" t="s">
        <v>806</v>
      </c>
      <c r="AH58" t="s">
        <v>807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0">
        <f t="shared" si="3"/>
        <v>43</v>
      </c>
      <c r="D59" s="43">
        <v>43</v>
      </c>
      <c r="E59" s="39" t="str">
        <f t="shared" si="4"/>
        <v>Ostali prihodi za posebne namjene</v>
      </c>
      <c r="F59" s="43">
        <v>3295</v>
      </c>
      <c r="G59" s="39" t="str">
        <f t="shared" si="0"/>
        <v>Pristojbe i naknade</v>
      </c>
      <c r="H59" s="74" t="s">
        <v>3186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100</v>
      </c>
      <c r="L59" s="73">
        <v>100</v>
      </c>
      <c r="M59" s="73">
        <v>100</v>
      </c>
      <c r="N59" s="242"/>
      <c r="O59" t="str">
        <f>IF(C59="","",'OPĆI DIO'!$C$1)</f>
        <v>2160 SVEUČILIŠTE U RIJECI - GRAĐEVINSKI FAKULTET</v>
      </c>
      <c r="P59" t="str">
        <f t="shared" si="5"/>
        <v>329</v>
      </c>
      <c r="Q59" t="str">
        <f t="shared" si="6"/>
        <v>32</v>
      </c>
      <c r="R59" t="str">
        <f t="shared" si="7"/>
        <v>43</v>
      </c>
      <c r="S59" t="str">
        <f t="shared" si="8"/>
        <v>94</v>
      </c>
      <c r="T59" t="str">
        <f t="shared" si="9"/>
        <v>3</v>
      </c>
      <c r="U59">
        <f t="shared" si="10"/>
        <v>43</v>
      </c>
      <c r="Y59">
        <v>3682</v>
      </c>
      <c r="Z59" t="s">
        <v>822</v>
      </c>
      <c r="AB59" s="113" t="str">
        <f t="shared" si="15"/>
        <v>36</v>
      </c>
      <c r="AC59" t="str">
        <f t="shared" si="16"/>
        <v>368</v>
      </c>
      <c r="AE59" t="s">
        <v>823</v>
      </c>
      <c r="AF59" t="s">
        <v>824</v>
      </c>
      <c r="AG59" t="s">
        <v>806</v>
      </c>
      <c r="AH59" t="s">
        <v>807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0">
        <f t="shared" si="3"/>
        <v>43</v>
      </c>
      <c r="D60" s="43">
        <v>43</v>
      </c>
      <c r="E60" s="39" t="str">
        <f t="shared" si="4"/>
        <v>Ostali prihodi za posebne namjene</v>
      </c>
      <c r="F60" s="43">
        <v>3299</v>
      </c>
      <c r="G60" s="39" t="str">
        <f t="shared" si="0"/>
        <v>Ostali nespomenuti rashodi poslovanja</v>
      </c>
      <c r="H60" s="74" t="s">
        <v>3186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17000</v>
      </c>
      <c r="L60" s="73">
        <v>17000</v>
      </c>
      <c r="M60" s="73">
        <v>17000</v>
      </c>
      <c r="N60" s="242"/>
      <c r="O60" t="str">
        <f>IF(C60="","",'OPĆI DIO'!$C$1)</f>
        <v>2160 SVEUČILIŠTE U RIJECI - GRAĐEVINSKI FAKULTET</v>
      </c>
      <c r="P60" t="str">
        <f t="shared" si="5"/>
        <v>329</v>
      </c>
      <c r="Q60" t="str">
        <f t="shared" si="6"/>
        <v>32</v>
      </c>
      <c r="R60" t="str">
        <f t="shared" si="7"/>
        <v>43</v>
      </c>
      <c r="S60" t="str">
        <f t="shared" si="8"/>
        <v>94</v>
      </c>
      <c r="T60" t="str">
        <f t="shared" si="9"/>
        <v>3</v>
      </c>
      <c r="U60">
        <f t="shared" si="10"/>
        <v>43</v>
      </c>
      <c r="Y60">
        <v>3691</v>
      </c>
      <c r="Z60" t="s">
        <v>825</v>
      </c>
      <c r="AB60" s="113" t="str">
        <f t="shared" si="15"/>
        <v>36</v>
      </c>
      <c r="AC60" t="str">
        <f t="shared" si="16"/>
        <v>369</v>
      </c>
      <c r="AE60" t="s">
        <v>826</v>
      </c>
      <c r="AF60" t="s">
        <v>827</v>
      </c>
      <c r="AG60" t="s">
        <v>678</v>
      </c>
      <c r="AH60" t="s">
        <v>679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0">
        <f t="shared" si="3"/>
        <v>43</v>
      </c>
      <c r="D61" s="43">
        <v>43</v>
      </c>
      <c r="E61" s="39" t="str">
        <f t="shared" si="4"/>
        <v>Ostali prihodi za posebne namjene</v>
      </c>
      <c r="F61" s="43">
        <v>3431</v>
      </c>
      <c r="G61" s="39" t="str">
        <f t="shared" si="0"/>
        <v>Bankarske usluge i usluge platnog prometa</v>
      </c>
      <c r="H61" s="74" t="s">
        <v>3186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1000</v>
      </c>
      <c r="L61" s="73">
        <v>1000</v>
      </c>
      <c r="M61" s="73">
        <v>1000</v>
      </c>
      <c r="N61" s="242"/>
      <c r="O61" t="str">
        <f>IF(C61="","",'OPĆI DIO'!$C$1)</f>
        <v>2160 SVEUČILIŠTE U RIJECI - GRAĐEVINSKI FAKULTET</v>
      </c>
      <c r="P61" t="str">
        <f t="shared" si="5"/>
        <v>343</v>
      </c>
      <c r="Q61" t="str">
        <f t="shared" si="6"/>
        <v>34</v>
      </c>
      <c r="R61" t="str">
        <f t="shared" si="7"/>
        <v>43</v>
      </c>
      <c r="S61" t="str">
        <f t="shared" si="8"/>
        <v>94</v>
      </c>
      <c r="T61" t="str">
        <f t="shared" si="9"/>
        <v>3</v>
      </c>
      <c r="U61">
        <f t="shared" si="10"/>
        <v>43</v>
      </c>
      <c r="Y61">
        <v>3692</v>
      </c>
      <c r="Z61" t="s">
        <v>828</v>
      </c>
      <c r="AB61" s="113" t="str">
        <f t="shared" si="15"/>
        <v>36</v>
      </c>
      <c r="AC61" t="str">
        <f t="shared" si="16"/>
        <v>369</v>
      </c>
      <c r="AE61" t="s">
        <v>829</v>
      </c>
      <c r="AF61" t="s">
        <v>830</v>
      </c>
      <c r="AG61" t="s">
        <v>678</v>
      </c>
      <c r="AH61" t="s">
        <v>679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0">
        <f t="shared" si="3"/>
        <v>43</v>
      </c>
      <c r="D62" s="43">
        <v>43</v>
      </c>
      <c r="E62" s="39" t="str">
        <f t="shared" si="4"/>
        <v>Ostali prihodi za posebne namjene</v>
      </c>
      <c r="F62" s="43">
        <v>3691</v>
      </c>
      <c r="G62" s="39" t="str">
        <f t="shared" si="0"/>
        <v>Tekući prijenosi između proračunskih korisnika istog proraču</v>
      </c>
      <c r="H62" s="74" t="s">
        <v>3186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13000</v>
      </c>
      <c r="L62" s="73">
        <v>13000</v>
      </c>
      <c r="M62" s="73">
        <v>13000</v>
      </c>
      <c r="N62" s="242" t="s">
        <v>3197</v>
      </c>
      <c r="O62" t="str">
        <f>IF(C62="","",'OPĆI DIO'!$C$1)</f>
        <v>2160 SVEUČILIŠTE U RIJECI - GRAĐEVINSKI FAKULTET</v>
      </c>
      <c r="P62" t="str">
        <f t="shared" si="5"/>
        <v>369</v>
      </c>
      <c r="Q62" t="str">
        <f t="shared" si="6"/>
        <v>36</v>
      </c>
      <c r="R62" t="str">
        <f t="shared" si="7"/>
        <v>43</v>
      </c>
      <c r="S62" t="str">
        <f t="shared" si="8"/>
        <v>94</v>
      </c>
      <c r="T62" t="str">
        <f t="shared" si="9"/>
        <v>3</v>
      </c>
      <c r="U62">
        <f t="shared" si="10"/>
        <v>43</v>
      </c>
      <c r="Y62">
        <v>3693</v>
      </c>
      <c r="Z62" t="s">
        <v>825</v>
      </c>
      <c r="AB62" s="113" t="str">
        <f t="shared" si="15"/>
        <v>36</v>
      </c>
      <c r="AC62" t="str">
        <f t="shared" si="16"/>
        <v>369</v>
      </c>
      <c r="AE62" t="s">
        <v>831</v>
      </c>
      <c r="AF62" t="s">
        <v>832</v>
      </c>
      <c r="AG62" t="s">
        <v>678</v>
      </c>
      <c r="AH62" t="s">
        <v>679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0">
        <f t="shared" si="3"/>
        <v>43</v>
      </c>
      <c r="D63" s="43">
        <v>43</v>
      </c>
      <c r="E63" s="39" t="str">
        <f t="shared" si="4"/>
        <v>Ostali prihodi za posebne namjene</v>
      </c>
      <c r="F63" s="43">
        <v>4123</v>
      </c>
      <c r="G63" s="39" t="str">
        <f t="shared" si="0"/>
        <v>Licence</v>
      </c>
      <c r="H63" s="74" t="s">
        <v>3186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10000</v>
      </c>
      <c r="L63" s="73">
        <v>10000</v>
      </c>
      <c r="M63" s="73">
        <v>10000</v>
      </c>
      <c r="N63" s="242"/>
      <c r="O63" t="str">
        <f>IF(C63="","",'OPĆI DIO'!$C$1)</f>
        <v>2160 SVEUČILIŠTE U RIJECI - GRAĐEVINSKI FAKULTET</v>
      </c>
      <c r="P63" t="str">
        <f t="shared" si="5"/>
        <v>412</v>
      </c>
      <c r="Q63" t="str">
        <f t="shared" si="6"/>
        <v>41</v>
      </c>
      <c r="R63" t="str">
        <f t="shared" si="7"/>
        <v>43</v>
      </c>
      <c r="S63" t="str">
        <f t="shared" si="8"/>
        <v>94</v>
      </c>
      <c r="T63" t="str">
        <f t="shared" si="9"/>
        <v>4</v>
      </c>
      <c r="U63">
        <f t="shared" si="10"/>
        <v>43</v>
      </c>
      <c r="Y63">
        <v>3694</v>
      </c>
      <c r="Z63" t="s">
        <v>828</v>
      </c>
      <c r="AB63" s="113" t="str">
        <f t="shared" si="15"/>
        <v>36</v>
      </c>
      <c r="AC63" t="str">
        <f t="shared" si="16"/>
        <v>369</v>
      </c>
      <c r="AE63" t="s">
        <v>833</v>
      </c>
      <c r="AF63" t="s">
        <v>834</v>
      </c>
      <c r="AG63" t="s">
        <v>678</v>
      </c>
      <c r="AH63" t="s">
        <v>679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0">
        <f t="shared" si="3"/>
        <v>43</v>
      </c>
      <c r="D64" s="43">
        <v>43</v>
      </c>
      <c r="E64" s="39" t="str">
        <f t="shared" si="4"/>
        <v>Ostali prihodi za posebne namjene</v>
      </c>
      <c r="F64" s="43">
        <v>4221</v>
      </c>
      <c r="G64" s="39" t="str">
        <f t="shared" si="0"/>
        <v>Uredska oprema i namještaj</v>
      </c>
      <c r="H64" s="74" t="s">
        <v>3186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40000</v>
      </c>
      <c r="L64" s="73">
        <v>31875</v>
      </c>
      <c r="M64" s="73">
        <v>31875</v>
      </c>
      <c r="N64" s="242"/>
      <c r="O64" t="str">
        <f>IF(C64="","",'OPĆI DIO'!$C$1)</f>
        <v>2160 SVEUČILIŠTE U RIJECI - GRAĐEVINSKI FAKULTET</v>
      </c>
      <c r="P64" t="str">
        <f t="shared" si="5"/>
        <v>422</v>
      </c>
      <c r="Q64" t="str">
        <f t="shared" si="6"/>
        <v>42</v>
      </c>
      <c r="R64" t="str">
        <f t="shared" si="7"/>
        <v>43</v>
      </c>
      <c r="S64" t="str">
        <f t="shared" si="8"/>
        <v>94</v>
      </c>
      <c r="T64" t="str">
        <f t="shared" si="9"/>
        <v>4</v>
      </c>
      <c r="U64">
        <f t="shared" si="10"/>
        <v>43</v>
      </c>
      <c r="Y64">
        <v>3711</v>
      </c>
      <c r="Z64" t="s">
        <v>835</v>
      </c>
      <c r="AB64" s="113" t="str">
        <f t="shared" si="15"/>
        <v>37</v>
      </c>
      <c r="AC64" t="str">
        <f t="shared" si="16"/>
        <v>371</v>
      </c>
      <c r="AE64" t="s">
        <v>836</v>
      </c>
      <c r="AF64" t="s">
        <v>837</v>
      </c>
      <c r="AG64" t="s">
        <v>838</v>
      </c>
      <c r="AH64" t="s">
        <v>839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0">
        <f t="shared" si="3"/>
        <v>43</v>
      </c>
      <c r="D65" s="43">
        <v>43</v>
      </c>
      <c r="E65" s="39" t="str">
        <f t="shared" si="4"/>
        <v>Ostali prihodi za posebne namjene</v>
      </c>
      <c r="F65" s="43">
        <v>4241</v>
      </c>
      <c r="G65" s="39" t="str">
        <f t="shared" si="0"/>
        <v>Knjige</v>
      </c>
      <c r="H65" s="74" t="s">
        <v>3186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4500</v>
      </c>
      <c r="L65" s="73">
        <v>4500</v>
      </c>
      <c r="M65" s="73">
        <v>4500</v>
      </c>
      <c r="N65" s="242"/>
      <c r="O65" t="str">
        <f>IF(C65="","",'OPĆI DIO'!$C$1)</f>
        <v>2160 SVEUČILIŠTE U RIJECI - GRAĐEVINSKI FAKULTET</v>
      </c>
      <c r="P65" t="str">
        <f t="shared" si="5"/>
        <v>424</v>
      </c>
      <c r="Q65" t="str">
        <f t="shared" si="6"/>
        <v>42</v>
      </c>
      <c r="R65" t="str">
        <f t="shared" si="7"/>
        <v>43</v>
      </c>
      <c r="S65" t="str">
        <f t="shared" si="8"/>
        <v>94</v>
      </c>
      <c r="T65" t="str">
        <f t="shared" si="9"/>
        <v>4</v>
      </c>
      <c r="U65">
        <f t="shared" si="10"/>
        <v>43</v>
      </c>
      <c r="Y65">
        <v>3712</v>
      </c>
      <c r="Z65" t="s">
        <v>840</v>
      </c>
      <c r="AB65" s="113" t="str">
        <f t="shared" si="15"/>
        <v>37</v>
      </c>
      <c r="AC65" t="str">
        <f t="shared" si="16"/>
        <v>371</v>
      </c>
      <c r="AE65" t="s">
        <v>841</v>
      </c>
      <c r="AF65" t="s">
        <v>842</v>
      </c>
      <c r="AG65" t="s">
        <v>838</v>
      </c>
      <c r="AH65" t="s">
        <v>839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0">
        <f t="shared" si="3"/>
        <v>43</v>
      </c>
      <c r="D66" s="43">
        <v>43</v>
      </c>
      <c r="E66" s="39" t="str">
        <f t="shared" si="4"/>
        <v>Ostali prihodi za posebne namjene</v>
      </c>
      <c r="F66" s="43">
        <v>4262</v>
      </c>
      <c r="G66" s="39" t="str">
        <f t="shared" si="0"/>
        <v>Ulaganja u računalne programe</v>
      </c>
      <c r="H66" s="74" t="s">
        <v>3186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5000</v>
      </c>
      <c r="L66" s="73">
        <v>5000</v>
      </c>
      <c r="M66" s="73">
        <v>5000</v>
      </c>
      <c r="N66" s="242"/>
      <c r="O66" t="str">
        <f>IF(C66="","",'OPĆI DIO'!$C$1)</f>
        <v>2160 SVEUČILIŠTE U RIJECI - GRAĐEVINSKI FAKULTET</v>
      </c>
      <c r="P66" t="str">
        <f t="shared" si="5"/>
        <v>426</v>
      </c>
      <c r="Q66" t="str">
        <f t="shared" si="6"/>
        <v>42</v>
      </c>
      <c r="R66" t="str">
        <f t="shared" si="7"/>
        <v>43</v>
      </c>
      <c r="S66" t="str">
        <f t="shared" si="8"/>
        <v>94</v>
      </c>
      <c r="T66" t="str">
        <f t="shared" si="9"/>
        <v>4</v>
      </c>
      <c r="U66">
        <f t="shared" si="10"/>
        <v>43</v>
      </c>
      <c r="Y66">
        <v>3713</v>
      </c>
      <c r="Z66" t="s">
        <v>843</v>
      </c>
      <c r="AB66" s="113" t="str">
        <f t="shared" si="15"/>
        <v>37</v>
      </c>
      <c r="AC66" t="str">
        <f t="shared" si="16"/>
        <v>371</v>
      </c>
      <c r="AE66" t="s">
        <v>844</v>
      </c>
      <c r="AF66" t="s">
        <v>845</v>
      </c>
      <c r="AG66" t="s">
        <v>838</v>
      </c>
      <c r="AH66" t="s">
        <v>839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0">
        <f t="shared" si="3"/>
        <v>43</v>
      </c>
      <c r="D67" s="43">
        <v>43</v>
      </c>
      <c r="E67" s="39" t="str">
        <f t="shared" si="4"/>
        <v>Ostali prihodi za posebne namjene</v>
      </c>
      <c r="F67" s="43">
        <v>3213</v>
      </c>
      <c r="G67" s="39" t="str">
        <f t="shared" ref="G67:G130" si="17">IFERROR(VLOOKUP(F67,$Y$5:$AA$129,2,FALSE),"")</f>
        <v>Stručno usavršavanje zaposlenika</v>
      </c>
      <c r="H67" s="74" t="s">
        <v>3186</v>
      </c>
      <c r="I67" s="39" t="str">
        <f t="shared" ref="I67:I130" si="18">IFERROR(VLOOKUP(H67,$AE$6:$AF$356,2,FALSE),"")</f>
        <v>PROGRAMSKO I OSTALO FINANCIRANJE JAVNIH VISOKIH UČILIŠTA – IZ EVIDENCIJSKIH PRIHODA</v>
      </c>
      <c r="J67" s="39" t="str">
        <f t="shared" ref="J67:J130" si="19">IFERROR(VLOOKUP(H67,$AE$6:$AI$356,3,FALSE),"")</f>
        <v>0942</v>
      </c>
      <c r="K67" s="73">
        <v>15000</v>
      </c>
      <c r="L67" s="73">
        <v>15000</v>
      </c>
      <c r="M67" s="73">
        <v>15000</v>
      </c>
      <c r="N67" s="242"/>
      <c r="O67" t="str">
        <f>IF(C67="","",'OPĆI DIO'!$C$1)</f>
        <v>2160 SVEUČILIŠTE U RIJECI - GRAĐEVINSKI FAKULTET</v>
      </c>
      <c r="P67" t="str">
        <f t="shared" si="5"/>
        <v>321</v>
      </c>
      <c r="Q67" t="str">
        <f t="shared" si="6"/>
        <v>32</v>
      </c>
      <c r="R67" t="str">
        <f t="shared" si="7"/>
        <v>43</v>
      </c>
      <c r="S67" t="str">
        <f t="shared" si="8"/>
        <v>94</v>
      </c>
      <c r="T67" t="str">
        <f t="shared" si="9"/>
        <v>3</v>
      </c>
      <c r="U67">
        <f t="shared" si="10"/>
        <v>43</v>
      </c>
      <c r="Y67">
        <v>3714</v>
      </c>
      <c r="Z67" t="s">
        <v>846</v>
      </c>
      <c r="AB67" s="113" t="str">
        <f t="shared" si="15"/>
        <v>37</v>
      </c>
      <c r="AC67" t="str">
        <f t="shared" si="16"/>
        <v>371</v>
      </c>
      <c r="AE67" t="s">
        <v>847</v>
      </c>
      <c r="AF67" t="s">
        <v>848</v>
      </c>
      <c r="AG67" t="s">
        <v>838</v>
      </c>
      <c r="AH67" t="s">
        <v>839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0">
        <f t="shared" ref="C68:C131" si="20">IFERROR(VLOOKUP(D68,$V$6:$X$43,3,FALSE),"")</f>
        <v>11</v>
      </c>
      <c r="D68" s="43">
        <v>11</v>
      </c>
      <c r="E68" s="39" t="str">
        <f t="shared" ref="E68:E131" si="21">IFERROR(VLOOKUP(D68,$V$6:$W$43,2,FALSE),"")</f>
        <v>Opći prihodi i primici</v>
      </c>
      <c r="F68" s="43">
        <v>3111</v>
      </c>
      <c r="G68" s="39" t="str">
        <f t="shared" si="17"/>
        <v>Plaće za redovan rad</v>
      </c>
      <c r="H68" s="202" t="s">
        <v>3193</v>
      </c>
      <c r="I68" s="39" t="str">
        <f t="shared" si="18"/>
        <v>PROGRAMSKO FINANCIRANJE JAVNIH VISOKIH UČILIŠTA 2025. - 2029.</v>
      </c>
      <c r="J68" s="39" t="str">
        <f t="shared" si="19"/>
        <v>0942</v>
      </c>
      <c r="K68" s="73">
        <v>2890125</v>
      </c>
      <c r="L68" s="73">
        <v>2955275</v>
      </c>
      <c r="M68" s="73">
        <v>2987870</v>
      </c>
      <c r="N68" s="242"/>
      <c r="O68" t="str">
        <f>IF(C68="","",'OPĆI DIO'!$C$1)</f>
        <v>2160 SVEUČILIŠTE U RIJECI - GRAĐEVINSKI FAKULTET</v>
      </c>
      <c r="P68" t="str">
        <f t="shared" ref="P68:P131" si="22">LEFT(F68,3)</f>
        <v>311</v>
      </c>
      <c r="Q68" t="str">
        <f t="shared" ref="Q68:Q131" si="23">LEFT(F68,2)</f>
        <v>31</v>
      </c>
      <c r="R68" t="str">
        <f t="shared" ref="R68:R131" si="24">LEFT(C68,3)</f>
        <v>11</v>
      </c>
      <c r="S68" t="str">
        <f t="shared" ref="S68:S131" si="25">MID(J68,2,2)</f>
        <v>94</v>
      </c>
      <c r="T68" t="str">
        <f t="shared" ref="T68:T131" si="26">LEFT(F68,1)</f>
        <v>3</v>
      </c>
      <c r="U68">
        <f t="shared" ref="U68:U131" si="27">IFERROR(VLOOKUP(C68,$V$6:$X$34,3,FALSE),"")</f>
        <v>11</v>
      </c>
      <c r="Y68">
        <v>3715</v>
      </c>
      <c r="Z68" t="s">
        <v>849</v>
      </c>
      <c r="AB68" s="113" t="str">
        <f t="shared" si="15"/>
        <v>37</v>
      </c>
      <c r="AC68" t="str">
        <f t="shared" si="16"/>
        <v>371</v>
      </c>
      <c r="AE68" t="s">
        <v>850</v>
      </c>
      <c r="AF68" t="s">
        <v>851</v>
      </c>
      <c r="AG68" t="s">
        <v>838</v>
      </c>
      <c r="AH68" t="s">
        <v>839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0">
        <f t="shared" si="20"/>
        <v>11</v>
      </c>
      <c r="D69" s="43">
        <v>11</v>
      </c>
      <c r="E69" s="39" t="str">
        <f t="shared" si="21"/>
        <v>Opći prihodi i primici</v>
      </c>
      <c r="F69" s="43">
        <v>3121</v>
      </c>
      <c r="G69" s="39" t="str">
        <f t="shared" si="17"/>
        <v>Ostali rashodi za zaposlene</v>
      </c>
      <c r="H69" s="202" t="s">
        <v>3193</v>
      </c>
      <c r="I69" s="39" t="str">
        <f t="shared" si="18"/>
        <v>PROGRAMSKO FINANCIRANJE JAVNIH VISOKIH UČILIŠTA 2025. - 2029.</v>
      </c>
      <c r="J69" s="39" t="str">
        <f t="shared" si="19"/>
        <v>0942</v>
      </c>
      <c r="K69" s="73">
        <v>67571</v>
      </c>
      <c r="L69" s="73">
        <v>74208</v>
      </c>
      <c r="M69" s="73">
        <v>68071</v>
      </c>
      <c r="N69" s="242"/>
      <c r="O69" t="str">
        <f>IF(C69="","",'OPĆI DIO'!$C$1)</f>
        <v>2160 SVEUČILIŠTE U RIJECI - GRAĐEVINSKI FAKULTET</v>
      </c>
      <c r="P69" t="str">
        <f t="shared" si="22"/>
        <v>312</v>
      </c>
      <c r="Q69" t="str">
        <f t="shared" si="23"/>
        <v>31</v>
      </c>
      <c r="R69" t="str">
        <f t="shared" si="24"/>
        <v>11</v>
      </c>
      <c r="S69" t="str">
        <f t="shared" si="25"/>
        <v>94</v>
      </c>
      <c r="T69" t="str">
        <f t="shared" si="26"/>
        <v>3</v>
      </c>
      <c r="U69">
        <f t="shared" si="27"/>
        <v>11</v>
      </c>
      <c r="Y69">
        <v>3721</v>
      </c>
      <c r="Z69" t="s">
        <v>852</v>
      </c>
      <c r="AB69" s="113" t="str">
        <f t="shared" si="15"/>
        <v>37</v>
      </c>
      <c r="AC69" t="str">
        <f t="shared" si="16"/>
        <v>372</v>
      </c>
      <c r="AE69" t="s">
        <v>853</v>
      </c>
      <c r="AF69" t="s">
        <v>854</v>
      </c>
      <c r="AG69" t="s">
        <v>838</v>
      </c>
      <c r="AH69" t="s">
        <v>839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0">
        <f t="shared" si="20"/>
        <v>11</v>
      </c>
      <c r="D70" s="43">
        <v>11</v>
      </c>
      <c r="E70" s="39" t="str">
        <f t="shared" si="21"/>
        <v>Opći prihodi i primici</v>
      </c>
      <c r="F70" s="43">
        <v>3132</v>
      </c>
      <c r="G70" s="39" t="str">
        <f t="shared" si="17"/>
        <v>Doprinosi za obvezno zdravstveno osiguranje</v>
      </c>
      <c r="H70" s="202" t="s">
        <v>3193</v>
      </c>
      <c r="I70" s="39" t="str">
        <f t="shared" si="18"/>
        <v>PROGRAMSKO FINANCIRANJE JAVNIH VISOKIH UČILIŠTA 2025. - 2029.</v>
      </c>
      <c r="J70" s="39" t="str">
        <f t="shared" si="19"/>
        <v>0942</v>
      </c>
      <c r="K70" s="73">
        <v>476871</v>
      </c>
      <c r="L70" s="73">
        <v>487621</v>
      </c>
      <c r="M70" s="73">
        <v>492999</v>
      </c>
      <c r="N70" s="242"/>
      <c r="O70" t="str">
        <f>IF(C70="","",'OPĆI DIO'!$C$1)</f>
        <v>2160 SVEUČILIŠTE U RIJECI - GRAĐEVINSKI FAKULTET</v>
      </c>
      <c r="P70" t="str">
        <f t="shared" si="22"/>
        <v>313</v>
      </c>
      <c r="Q70" t="str">
        <f t="shared" si="23"/>
        <v>31</v>
      </c>
      <c r="R70" t="str">
        <f t="shared" si="24"/>
        <v>11</v>
      </c>
      <c r="S70" t="str">
        <f t="shared" si="25"/>
        <v>94</v>
      </c>
      <c r="T70" t="str">
        <f t="shared" si="26"/>
        <v>3</v>
      </c>
      <c r="U70">
        <f t="shared" si="27"/>
        <v>11</v>
      </c>
      <c r="Y70">
        <v>3722</v>
      </c>
      <c r="Z70" t="s">
        <v>855</v>
      </c>
      <c r="AB70" s="113" t="str">
        <f t="shared" si="15"/>
        <v>37</v>
      </c>
      <c r="AC70" t="str">
        <f t="shared" si="16"/>
        <v>372</v>
      </c>
      <c r="AE70" t="s">
        <v>856</v>
      </c>
      <c r="AF70" t="s">
        <v>857</v>
      </c>
      <c r="AG70" t="s">
        <v>838</v>
      </c>
      <c r="AH70" t="s">
        <v>839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08006</v>
      </c>
      <c r="B71" s="39" t="str">
        <f>IF(C71="","",VLOOKUP('OPĆI DIO'!$C$1,'OPĆI DIO'!$N$4:$W$137,9,FALSE))</f>
        <v>Sveučilišta i veleučilišta u Republici Hrvatskoj</v>
      </c>
      <c r="C71" s="270">
        <f t="shared" si="20"/>
        <v>11</v>
      </c>
      <c r="D71" s="43">
        <v>11</v>
      </c>
      <c r="E71" s="39" t="str">
        <f t="shared" si="21"/>
        <v>Opći prihodi i primici</v>
      </c>
      <c r="F71" s="43">
        <v>3211</v>
      </c>
      <c r="G71" s="39" t="str">
        <f t="shared" si="17"/>
        <v>Službena putovanja</v>
      </c>
      <c r="H71" s="202" t="s">
        <v>3193</v>
      </c>
      <c r="I71" s="39" t="str">
        <f t="shared" si="18"/>
        <v>PROGRAMSKO FINANCIRANJE JAVNIH VISOKIH UČILIŠTA 2025. - 2029.</v>
      </c>
      <c r="J71" s="39" t="str">
        <f t="shared" si="19"/>
        <v>0942</v>
      </c>
      <c r="K71" s="73">
        <v>4250</v>
      </c>
      <c r="L71" s="73">
        <v>5000</v>
      </c>
      <c r="M71" s="73">
        <v>5000</v>
      </c>
      <c r="N71" s="242"/>
      <c r="O71" t="str">
        <f>IF(C71="","",'OPĆI DIO'!$C$1)</f>
        <v>2160 SVEUČILIŠTE U RIJECI - GRAĐEVINSKI FAKULTET</v>
      </c>
      <c r="P71" t="str">
        <f t="shared" si="22"/>
        <v>321</v>
      </c>
      <c r="Q71" t="str">
        <f t="shared" si="23"/>
        <v>32</v>
      </c>
      <c r="R71" t="str">
        <f t="shared" si="24"/>
        <v>11</v>
      </c>
      <c r="S71" t="str">
        <f t="shared" si="25"/>
        <v>94</v>
      </c>
      <c r="T71" t="str">
        <f t="shared" si="26"/>
        <v>3</v>
      </c>
      <c r="U71">
        <f t="shared" si="27"/>
        <v>11</v>
      </c>
      <c r="Y71">
        <v>3723</v>
      </c>
      <c r="Z71" t="s">
        <v>858</v>
      </c>
      <c r="AB71" s="113" t="str">
        <f t="shared" si="15"/>
        <v>37</v>
      </c>
      <c r="AC71" t="str">
        <f t="shared" si="16"/>
        <v>372</v>
      </c>
      <c r="AE71" t="s">
        <v>859</v>
      </c>
      <c r="AF71" t="s">
        <v>860</v>
      </c>
      <c r="AG71" t="s">
        <v>838</v>
      </c>
      <c r="AH71" t="s">
        <v>839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08006</v>
      </c>
      <c r="B72" s="39" t="str">
        <f>IF(C72="","",VLOOKUP('OPĆI DIO'!$C$1,'OPĆI DIO'!$N$4:$W$137,9,FALSE))</f>
        <v>Sveučilišta i veleučilišta u Republici Hrvatskoj</v>
      </c>
      <c r="C72" s="270">
        <f t="shared" si="20"/>
        <v>11</v>
      </c>
      <c r="D72" s="43">
        <v>11</v>
      </c>
      <c r="E72" s="39" t="str">
        <f t="shared" si="21"/>
        <v>Opći prihodi i primici</v>
      </c>
      <c r="F72" s="43">
        <v>3212</v>
      </c>
      <c r="G72" s="39" t="str">
        <f t="shared" si="17"/>
        <v>Naknade za prijevoz, za rad na terenu i odvojeni život</v>
      </c>
      <c r="H72" s="202" t="s">
        <v>3193</v>
      </c>
      <c r="I72" s="39" t="str">
        <f t="shared" si="18"/>
        <v>PROGRAMSKO FINANCIRANJE JAVNIH VISOKIH UČILIŠTA 2025. - 2029.</v>
      </c>
      <c r="J72" s="39" t="str">
        <f t="shared" si="19"/>
        <v>0942</v>
      </c>
      <c r="K72" s="73">
        <v>50400</v>
      </c>
      <c r="L72" s="73">
        <v>54000</v>
      </c>
      <c r="M72" s="73">
        <v>56400</v>
      </c>
      <c r="N72" s="242"/>
      <c r="O72" t="str">
        <f>IF(C72="","",'OPĆI DIO'!$C$1)</f>
        <v>2160 SVEUČILIŠTE U RIJECI - GRAĐEVINSKI FAKULTET</v>
      </c>
      <c r="P72" t="str">
        <f t="shared" si="22"/>
        <v>321</v>
      </c>
      <c r="Q72" t="str">
        <f t="shared" si="23"/>
        <v>32</v>
      </c>
      <c r="R72" t="str">
        <f t="shared" si="24"/>
        <v>11</v>
      </c>
      <c r="S72" t="str">
        <f t="shared" si="25"/>
        <v>94</v>
      </c>
      <c r="T72" t="str">
        <f t="shared" si="26"/>
        <v>3</v>
      </c>
      <c r="U72">
        <f t="shared" si="27"/>
        <v>11</v>
      </c>
      <c r="Y72">
        <v>3811</v>
      </c>
      <c r="Z72" t="s">
        <v>861</v>
      </c>
      <c r="AB72" s="113" t="str">
        <f t="shared" si="15"/>
        <v>38</v>
      </c>
      <c r="AC72" t="str">
        <f t="shared" si="16"/>
        <v>381</v>
      </c>
      <c r="AE72" t="s">
        <v>862</v>
      </c>
      <c r="AF72" t="s">
        <v>863</v>
      </c>
      <c r="AG72" t="s">
        <v>838</v>
      </c>
      <c r="AH72" t="s">
        <v>839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08006</v>
      </c>
      <c r="B73" s="39" t="str">
        <f>IF(C73="","",VLOOKUP('OPĆI DIO'!$C$1,'OPĆI DIO'!$N$4:$W$137,9,FALSE))</f>
        <v>Sveučilišta i veleučilišta u Republici Hrvatskoj</v>
      </c>
      <c r="C73" s="270">
        <f t="shared" si="20"/>
        <v>11</v>
      </c>
      <c r="D73" s="43">
        <v>11</v>
      </c>
      <c r="E73" s="39" t="str">
        <f t="shared" si="21"/>
        <v>Opći prihodi i primici</v>
      </c>
      <c r="F73" s="43">
        <v>3213</v>
      </c>
      <c r="G73" s="39" t="str">
        <f t="shared" si="17"/>
        <v>Stručno usavršavanje zaposlenika</v>
      </c>
      <c r="H73" s="202" t="s">
        <v>3193</v>
      </c>
      <c r="I73" s="39" t="str">
        <f t="shared" si="18"/>
        <v>PROGRAMSKO FINANCIRANJE JAVNIH VISOKIH UČILIŠTA 2025. - 2029.</v>
      </c>
      <c r="J73" s="39" t="str">
        <f t="shared" si="19"/>
        <v>0942</v>
      </c>
      <c r="K73" s="73">
        <v>5660</v>
      </c>
      <c r="L73" s="73">
        <v>6933</v>
      </c>
      <c r="M73" s="73">
        <v>6953</v>
      </c>
      <c r="N73" s="242"/>
      <c r="O73" t="str">
        <f>IF(C73="","",'OPĆI DIO'!$C$1)</f>
        <v>2160 SVEUČILIŠTE U RIJECI - GRAĐEVINSKI FAKULTET</v>
      </c>
      <c r="P73" t="str">
        <f t="shared" si="22"/>
        <v>321</v>
      </c>
      <c r="Q73" t="str">
        <f t="shared" si="23"/>
        <v>32</v>
      </c>
      <c r="R73" t="str">
        <f t="shared" si="24"/>
        <v>11</v>
      </c>
      <c r="S73" t="str">
        <f t="shared" si="25"/>
        <v>94</v>
      </c>
      <c r="T73" t="str">
        <f t="shared" si="26"/>
        <v>3</v>
      </c>
      <c r="U73">
        <f t="shared" si="27"/>
        <v>11</v>
      </c>
      <c r="Y73">
        <v>3812</v>
      </c>
      <c r="Z73" t="s">
        <v>864</v>
      </c>
      <c r="AB73" s="113" t="str">
        <f t="shared" si="15"/>
        <v>38</v>
      </c>
      <c r="AC73" t="str">
        <f t="shared" si="16"/>
        <v>381</v>
      </c>
      <c r="AE73" t="s">
        <v>865</v>
      </c>
      <c r="AF73" t="s">
        <v>866</v>
      </c>
      <c r="AG73" t="s">
        <v>652</v>
      </c>
      <c r="AH73" t="s">
        <v>653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>08006</v>
      </c>
      <c r="B74" s="39" t="str">
        <f>IF(C74="","",VLOOKUP('OPĆI DIO'!$C$1,'OPĆI DIO'!$N$4:$W$137,9,FALSE))</f>
        <v>Sveučilišta i veleučilišta u Republici Hrvatskoj</v>
      </c>
      <c r="C74" s="270">
        <f t="shared" si="20"/>
        <v>11</v>
      </c>
      <c r="D74" s="269">
        <v>11</v>
      </c>
      <c r="E74" s="39" t="str">
        <f t="shared" si="21"/>
        <v>Opći prihodi i primici</v>
      </c>
      <c r="F74" s="200">
        <v>3221</v>
      </c>
      <c r="G74" s="39" t="str">
        <f t="shared" si="17"/>
        <v>Uredski materijal i ostali materijalni rashodi</v>
      </c>
      <c r="H74" s="202" t="s">
        <v>3193</v>
      </c>
      <c r="I74" s="39" t="str">
        <f t="shared" si="18"/>
        <v>PROGRAMSKO FINANCIRANJE JAVNIH VISOKIH UČILIŠTA 2025. - 2029.</v>
      </c>
      <c r="J74" s="39" t="str">
        <f t="shared" si="19"/>
        <v>0942</v>
      </c>
      <c r="K74" s="73">
        <v>13000</v>
      </c>
      <c r="L74" s="73">
        <v>13000</v>
      </c>
      <c r="M74" s="73">
        <v>13000</v>
      </c>
      <c r="N74" s="242"/>
      <c r="O74" t="str">
        <f>IF(C74="","",'OPĆI DIO'!$C$1)</f>
        <v>2160 SVEUČILIŠTE U RIJECI - GRAĐEVINSKI FAKULTET</v>
      </c>
      <c r="P74" t="str">
        <f t="shared" si="22"/>
        <v>322</v>
      </c>
      <c r="Q74" t="str">
        <f t="shared" si="23"/>
        <v>32</v>
      </c>
      <c r="R74" t="str">
        <f t="shared" si="24"/>
        <v>11</v>
      </c>
      <c r="S74" t="str">
        <f t="shared" si="25"/>
        <v>94</v>
      </c>
      <c r="T74" t="str">
        <f t="shared" si="26"/>
        <v>3</v>
      </c>
      <c r="U74">
        <f t="shared" si="27"/>
        <v>11</v>
      </c>
      <c r="Y74">
        <v>3813</v>
      </c>
      <c r="Z74" t="s">
        <v>867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868</v>
      </c>
      <c r="AF74" t="s">
        <v>869</v>
      </c>
      <c r="AG74" t="s">
        <v>665</v>
      </c>
      <c r="AH74" t="s">
        <v>666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08006</v>
      </c>
      <c r="B75" s="39" t="str">
        <f>IF(C75="","",VLOOKUP('OPĆI DIO'!$C$1,'OPĆI DIO'!$N$4:$W$137,9,FALSE))</f>
        <v>Sveučilišta i veleučilišta u Republici Hrvatskoj</v>
      </c>
      <c r="C75" s="270">
        <f t="shared" si="20"/>
        <v>11</v>
      </c>
      <c r="D75" s="201">
        <v>11</v>
      </c>
      <c r="E75" s="39" t="str">
        <f t="shared" si="21"/>
        <v>Opći prihodi i primici</v>
      </c>
      <c r="F75" s="201">
        <v>3222</v>
      </c>
      <c r="G75" s="39" t="str">
        <f t="shared" si="17"/>
        <v>Materijal i sirovine</v>
      </c>
      <c r="H75" s="202" t="s">
        <v>3193</v>
      </c>
      <c r="I75" s="39" t="str">
        <f t="shared" si="18"/>
        <v>PROGRAMSKO FINANCIRANJE JAVNIH VISOKIH UČILIŠTA 2025. - 2029.</v>
      </c>
      <c r="J75" s="39" t="str">
        <f t="shared" si="19"/>
        <v>0942</v>
      </c>
      <c r="K75" s="73">
        <v>4055</v>
      </c>
      <c r="L75" s="73">
        <v>6110</v>
      </c>
      <c r="M75" s="73">
        <v>6165</v>
      </c>
      <c r="N75" s="242"/>
      <c r="O75" t="str">
        <f>IF(C75="","",'OPĆI DIO'!$C$1)</f>
        <v>2160 SVEUČILIŠTE U RIJECI - GRAĐEVINSKI FAKULTET</v>
      </c>
      <c r="P75" t="str">
        <f t="shared" si="22"/>
        <v>322</v>
      </c>
      <c r="Q75" t="str">
        <f t="shared" si="23"/>
        <v>32</v>
      </c>
      <c r="R75" t="str">
        <f t="shared" si="24"/>
        <v>11</v>
      </c>
      <c r="S75" t="str">
        <f t="shared" si="25"/>
        <v>94</v>
      </c>
      <c r="T75" t="str">
        <f t="shared" si="26"/>
        <v>3</v>
      </c>
      <c r="U75">
        <f t="shared" si="27"/>
        <v>11</v>
      </c>
      <c r="Y75">
        <v>3821</v>
      </c>
      <c r="Z75" t="s">
        <v>870</v>
      </c>
      <c r="AB75" s="113" t="str">
        <f t="shared" si="30"/>
        <v>38</v>
      </c>
      <c r="AC75" t="str">
        <f t="shared" si="31"/>
        <v>382</v>
      </c>
      <c r="AE75" t="s">
        <v>871</v>
      </c>
      <c r="AF75" t="s">
        <v>872</v>
      </c>
      <c r="AG75" t="s">
        <v>652</v>
      </c>
      <c r="AH75" t="s">
        <v>653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08006</v>
      </c>
      <c r="B76" s="39" t="str">
        <f>IF(C76="","",VLOOKUP('OPĆI DIO'!$C$1,'OPĆI DIO'!$N$4:$W$137,9,FALSE))</f>
        <v>Sveučilišta i veleučilišta u Republici Hrvatskoj</v>
      </c>
      <c r="C76" s="270">
        <f t="shared" si="20"/>
        <v>11</v>
      </c>
      <c r="D76" s="43">
        <v>11</v>
      </c>
      <c r="E76" s="39" t="str">
        <f t="shared" si="21"/>
        <v>Opći prihodi i primici</v>
      </c>
      <c r="F76" s="43">
        <v>3223</v>
      </c>
      <c r="G76" s="39" t="str">
        <f t="shared" si="17"/>
        <v>Energija</v>
      </c>
      <c r="H76" s="202" t="s">
        <v>3193</v>
      </c>
      <c r="I76" s="39" t="str">
        <f t="shared" si="18"/>
        <v>PROGRAMSKO FINANCIRANJE JAVNIH VISOKIH UČILIŠTA 2025. - 2029.</v>
      </c>
      <c r="J76" s="39" t="str">
        <f t="shared" si="19"/>
        <v>0942</v>
      </c>
      <c r="K76" s="73">
        <v>69532</v>
      </c>
      <c r="L76" s="73">
        <v>77708</v>
      </c>
      <c r="M76" s="73">
        <v>85445</v>
      </c>
      <c r="N76" s="242"/>
      <c r="O76" t="str">
        <f>IF(C76="","",'OPĆI DIO'!$C$1)</f>
        <v>2160 SVEUČILIŠTE U RIJECI - GRAĐEVINSKI FAKULTET</v>
      </c>
      <c r="P76" t="str">
        <f t="shared" si="22"/>
        <v>322</v>
      </c>
      <c r="Q76" t="str">
        <f t="shared" si="23"/>
        <v>32</v>
      </c>
      <c r="R76" t="str">
        <f t="shared" si="24"/>
        <v>11</v>
      </c>
      <c r="S76" t="str">
        <f t="shared" si="25"/>
        <v>94</v>
      </c>
      <c r="T76" t="str">
        <f t="shared" si="26"/>
        <v>3</v>
      </c>
      <c r="U76">
        <f t="shared" si="27"/>
        <v>11</v>
      </c>
      <c r="Y76">
        <v>3831</v>
      </c>
      <c r="Z76" t="s">
        <v>873</v>
      </c>
      <c r="AB76" s="113" t="str">
        <f t="shared" si="30"/>
        <v>38</v>
      </c>
      <c r="AC76" t="str">
        <f t="shared" si="31"/>
        <v>383</v>
      </c>
      <c r="AE76" t="s">
        <v>874</v>
      </c>
      <c r="AF76" t="s">
        <v>875</v>
      </c>
      <c r="AG76" t="s">
        <v>838</v>
      </c>
      <c r="AH76" t="s">
        <v>839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08006</v>
      </c>
      <c r="B77" s="39" t="str">
        <f>IF(C77="","",VLOOKUP('OPĆI DIO'!$C$1,'OPĆI DIO'!$N$4:$W$137,9,FALSE))</f>
        <v>Sveučilišta i veleučilišta u Republici Hrvatskoj</v>
      </c>
      <c r="C77" s="270">
        <f t="shared" si="20"/>
        <v>11</v>
      </c>
      <c r="D77" s="43">
        <v>11</v>
      </c>
      <c r="E77" s="39" t="str">
        <f t="shared" si="21"/>
        <v>Opći prihodi i primici</v>
      </c>
      <c r="F77" s="43">
        <v>3224</v>
      </c>
      <c r="G77" s="39" t="str">
        <f t="shared" si="17"/>
        <v>Materijal i dijelovi za tekuće i investicijsko održavanje</v>
      </c>
      <c r="H77" s="202" t="s">
        <v>3193</v>
      </c>
      <c r="I77" s="39" t="str">
        <f t="shared" si="18"/>
        <v>PROGRAMSKO FINANCIRANJE JAVNIH VISOKIH UČILIŠTA 2025. - 2029.</v>
      </c>
      <c r="J77" s="39" t="str">
        <f t="shared" si="19"/>
        <v>0942</v>
      </c>
      <c r="K77" s="73">
        <v>2000</v>
      </c>
      <c r="L77" s="73">
        <v>2000</v>
      </c>
      <c r="M77" s="73">
        <v>2000</v>
      </c>
      <c r="N77" s="242"/>
      <c r="O77" t="str">
        <f>IF(C77="","",'OPĆI DIO'!$C$1)</f>
        <v>2160 SVEUČILIŠTE U RIJECI - GRAĐEVINSKI FAKULTET</v>
      </c>
      <c r="P77" t="str">
        <f t="shared" si="22"/>
        <v>322</v>
      </c>
      <c r="Q77" t="str">
        <f t="shared" si="23"/>
        <v>32</v>
      </c>
      <c r="R77" t="str">
        <f t="shared" si="24"/>
        <v>11</v>
      </c>
      <c r="S77" t="str">
        <f t="shared" si="25"/>
        <v>94</v>
      </c>
      <c r="T77" t="str">
        <f t="shared" si="26"/>
        <v>3</v>
      </c>
      <c r="U77">
        <f t="shared" si="27"/>
        <v>11</v>
      </c>
      <c r="Y77">
        <v>3832</v>
      </c>
      <c r="Z77" t="s">
        <v>876</v>
      </c>
      <c r="AB77" s="113" t="str">
        <f t="shared" si="30"/>
        <v>38</v>
      </c>
      <c r="AC77" t="str">
        <f t="shared" si="31"/>
        <v>383</v>
      </c>
      <c r="AE77" t="s">
        <v>877</v>
      </c>
      <c r="AF77" t="s">
        <v>878</v>
      </c>
      <c r="AG77" t="s">
        <v>652</v>
      </c>
      <c r="AH77" t="s">
        <v>653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08006</v>
      </c>
      <c r="B78" s="39" t="str">
        <f>IF(C78="","",VLOOKUP('OPĆI DIO'!$C$1,'OPĆI DIO'!$N$4:$W$137,9,FALSE))</f>
        <v>Sveučilišta i veleučilišta u Republici Hrvatskoj</v>
      </c>
      <c r="C78" s="270">
        <f t="shared" si="20"/>
        <v>11</v>
      </c>
      <c r="D78" s="43">
        <v>11</v>
      </c>
      <c r="E78" s="39" t="str">
        <f t="shared" si="21"/>
        <v>Opći prihodi i primici</v>
      </c>
      <c r="F78" s="43">
        <v>3225</v>
      </c>
      <c r="G78" s="39" t="str">
        <f t="shared" si="17"/>
        <v>Sitni inventar i autogume</v>
      </c>
      <c r="H78" s="202" t="s">
        <v>3193</v>
      </c>
      <c r="I78" s="39" t="str">
        <f t="shared" si="18"/>
        <v>PROGRAMSKO FINANCIRANJE JAVNIH VISOKIH UČILIŠTA 2025. - 2029.</v>
      </c>
      <c r="J78" s="39" t="str">
        <f t="shared" si="19"/>
        <v>0942</v>
      </c>
      <c r="K78" s="73">
        <v>4000</v>
      </c>
      <c r="L78" s="73">
        <v>5000</v>
      </c>
      <c r="M78" s="73">
        <v>5000</v>
      </c>
      <c r="N78" s="242"/>
      <c r="O78" t="str">
        <f>IF(C78="","",'OPĆI DIO'!$C$1)</f>
        <v>2160 SVEUČILIŠTE U RIJECI - GRAĐEVINSKI FAKULTET</v>
      </c>
      <c r="P78" t="str">
        <f t="shared" si="22"/>
        <v>322</v>
      </c>
      <c r="Q78" t="str">
        <f t="shared" si="23"/>
        <v>32</v>
      </c>
      <c r="R78" t="str">
        <f t="shared" si="24"/>
        <v>11</v>
      </c>
      <c r="S78" t="str">
        <f t="shared" si="25"/>
        <v>94</v>
      </c>
      <c r="T78" t="str">
        <f t="shared" si="26"/>
        <v>3</v>
      </c>
      <c r="U78">
        <f t="shared" si="27"/>
        <v>11</v>
      </c>
      <c r="Y78">
        <v>3833</v>
      </c>
      <c r="Z78" t="s">
        <v>879</v>
      </c>
      <c r="AB78" s="113" t="str">
        <f t="shared" si="30"/>
        <v>38</v>
      </c>
      <c r="AC78" t="str">
        <f t="shared" si="31"/>
        <v>383</v>
      </c>
      <c r="AE78" t="s">
        <v>880</v>
      </c>
      <c r="AF78" t="s">
        <v>881</v>
      </c>
      <c r="AG78" t="s">
        <v>665</v>
      </c>
      <c r="AH78" t="s">
        <v>666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08006</v>
      </c>
      <c r="B79" s="39" t="str">
        <f>IF(C79="","",VLOOKUP('OPĆI DIO'!$C$1,'OPĆI DIO'!$N$4:$W$137,9,FALSE))</f>
        <v>Sveučilišta i veleučilišta u Republici Hrvatskoj</v>
      </c>
      <c r="C79" s="270">
        <f t="shared" si="20"/>
        <v>11</v>
      </c>
      <c r="D79" s="43">
        <v>11</v>
      </c>
      <c r="E79" s="39" t="str">
        <f t="shared" si="21"/>
        <v>Opći prihodi i primici</v>
      </c>
      <c r="F79" s="43">
        <v>3227</v>
      </c>
      <c r="G79" s="39" t="str">
        <f t="shared" si="17"/>
        <v>Službena, radna i zaštitna odjeća i obuća</v>
      </c>
      <c r="H79" s="202" t="s">
        <v>3193</v>
      </c>
      <c r="I79" s="39" t="str">
        <f t="shared" si="18"/>
        <v>PROGRAMSKO FINANCIRANJE JAVNIH VISOKIH UČILIŠTA 2025. - 2029.</v>
      </c>
      <c r="J79" s="39" t="str">
        <f t="shared" si="19"/>
        <v>0942</v>
      </c>
      <c r="K79" s="73">
        <v>1000</v>
      </c>
      <c r="L79" s="73">
        <v>1000</v>
      </c>
      <c r="M79" s="73">
        <v>1000</v>
      </c>
      <c r="N79" s="242"/>
      <c r="O79" t="str">
        <f>IF(C79="","",'OPĆI DIO'!$C$1)</f>
        <v>2160 SVEUČILIŠTE U RIJECI - GRAĐEVINSKI FAKULTET</v>
      </c>
      <c r="P79" t="str">
        <f t="shared" si="22"/>
        <v>322</v>
      </c>
      <c r="Q79" t="str">
        <f t="shared" si="23"/>
        <v>32</v>
      </c>
      <c r="R79" t="str">
        <f t="shared" si="24"/>
        <v>11</v>
      </c>
      <c r="S79" t="str">
        <f t="shared" si="25"/>
        <v>94</v>
      </c>
      <c r="T79" t="str">
        <f t="shared" si="26"/>
        <v>3</v>
      </c>
      <c r="U79">
        <f t="shared" si="27"/>
        <v>11</v>
      </c>
      <c r="Y79">
        <v>3834</v>
      </c>
      <c r="Z79" t="s">
        <v>882</v>
      </c>
      <c r="AB79" s="113" t="str">
        <f t="shared" si="30"/>
        <v>38</v>
      </c>
      <c r="AC79" t="str">
        <f t="shared" si="31"/>
        <v>383</v>
      </c>
      <c r="AE79" t="s">
        <v>883</v>
      </c>
      <c r="AF79" t="s">
        <v>884</v>
      </c>
      <c r="AG79" t="s">
        <v>652</v>
      </c>
      <c r="AH79" t="s">
        <v>653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08006</v>
      </c>
      <c r="B80" s="39" t="str">
        <f>IF(C80="","",VLOOKUP('OPĆI DIO'!$C$1,'OPĆI DIO'!$N$4:$W$137,9,FALSE))</f>
        <v>Sveučilišta i veleučilišta u Republici Hrvatskoj</v>
      </c>
      <c r="C80" s="270">
        <f t="shared" si="20"/>
        <v>11</v>
      </c>
      <c r="D80" s="43">
        <v>11</v>
      </c>
      <c r="E80" s="39" t="str">
        <f t="shared" si="21"/>
        <v>Opći prihodi i primici</v>
      </c>
      <c r="F80" s="43">
        <v>3231</v>
      </c>
      <c r="G80" s="39" t="str">
        <f t="shared" si="17"/>
        <v>Usluge telefona, interneta, pošte i prijevoza</v>
      </c>
      <c r="H80" s="202" t="s">
        <v>3193</v>
      </c>
      <c r="I80" s="39" t="str">
        <f t="shared" si="18"/>
        <v>PROGRAMSKO FINANCIRANJE JAVNIH VISOKIH UČILIŠTA 2025. - 2029.</v>
      </c>
      <c r="J80" s="39" t="str">
        <f t="shared" si="19"/>
        <v>0942</v>
      </c>
      <c r="K80" s="73">
        <v>6000</v>
      </c>
      <c r="L80" s="73">
        <v>4000</v>
      </c>
      <c r="M80" s="73">
        <v>4000</v>
      </c>
      <c r="N80" s="242"/>
      <c r="O80" t="str">
        <f>IF(C80="","",'OPĆI DIO'!$C$1)</f>
        <v>2160 SVEUČILIŠTE U RIJECI - GRAĐEVINSKI FAKULTET</v>
      </c>
      <c r="P80" t="str">
        <f t="shared" si="22"/>
        <v>323</v>
      </c>
      <c r="Q80" t="str">
        <f t="shared" si="23"/>
        <v>32</v>
      </c>
      <c r="R80" t="str">
        <f t="shared" si="24"/>
        <v>11</v>
      </c>
      <c r="S80" t="str">
        <f t="shared" si="25"/>
        <v>94</v>
      </c>
      <c r="T80" t="str">
        <f t="shared" si="26"/>
        <v>3</v>
      </c>
      <c r="U80">
        <f t="shared" si="27"/>
        <v>11</v>
      </c>
      <c r="Y80">
        <v>3835</v>
      </c>
      <c r="Z80" t="s">
        <v>885</v>
      </c>
      <c r="AB80" s="113" t="str">
        <f t="shared" si="30"/>
        <v>38</v>
      </c>
      <c r="AC80" t="str">
        <f t="shared" si="31"/>
        <v>383</v>
      </c>
      <c r="AE80" t="s">
        <v>886</v>
      </c>
      <c r="AF80" t="s">
        <v>790</v>
      </c>
      <c r="AG80" t="s">
        <v>652</v>
      </c>
      <c r="AH80" t="s">
        <v>653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08006</v>
      </c>
      <c r="B81" s="39" t="str">
        <f>IF(C81="","",VLOOKUP('OPĆI DIO'!$C$1,'OPĆI DIO'!$N$4:$W$137,9,FALSE))</f>
        <v>Sveučilišta i veleučilišta u Republici Hrvatskoj</v>
      </c>
      <c r="C81" s="270">
        <f t="shared" si="20"/>
        <v>11</v>
      </c>
      <c r="D81" s="43">
        <v>11</v>
      </c>
      <c r="E81" s="39" t="str">
        <f t="shared" si="21"/>
        <v>Opći prihodi i primici</v>
      </c>
      <c r="F81" s="43">
        <v>3232</v>
      </c>
      <c r="G81" s="39" t="str">
        <f t="shared" si="17"/>
        <v>Usluge tekućeg i investicijskog održavanja</v>
      </c>
      <c r="H81" s="202" t="s">
        <v>3193</v>
      </c>
      <c r="I81" s="39" t="str">
        <f t="shared" si="18"/>
        <v>PROGRAMSKO FINANCIRANJE JAVNIH VISOKIH UČILIŠTA 2025. - 2029.</v>
      </c>
      <c r="J81" s="39" t="str">
        <f t="shared" si="19"/>
        <v>0942</v>
      </c>
      <c r="K81" s="73">
        <v>45270</v>
      </c>
      <c r="L81" s="73">
        <v>46020</v>
      </c>
      <c r="M81" s="73">
        <v>46830</v>
      </c>
      <c r="N81" s="242"/>
      <c r="O81" t="str">
        <f>IF(C81="","",'OPĆI DIO'!$C$1)</f>
        <v>2160 SVEUČILIŠTE U RIJECI - GRAĐEVINSKI FAKULTET</v>
      </c>
      <c r="P81" t="str">
        <f t="shared" si="22"/>
        <v>323</v>
      </c>
      <c r="Q81" t="str">
        <f t="shared" si="23"/>
        <v>32</v>
      </c>
      <c r="R81" t="str">
        <f t="shared" si="24"/>
        <v>11</v>
      </c>
      <c r="S81" t="str">
        <f t="shared" si="25"/>
        <v>94</v>
      </c>
      <c r="T81" t="str">
        <f t="shared" si="26"/>
        <v>3</v>
      </c>
      <c r="U81">
        <f t="shared" si="27"/>
        <v>11</v>
      </c>
      <c r="Y81">
        <v>3861</v>
      </c>
      <c r="Z81" t="s">
        <v>887</v>
      </c>
      <c r="AB81" s="113" t="str">
        <f>LEFT(Y81,2)</f>
        <v>38</v>
      </c>
      <c r="AC81" t="str">
        <f>LEFT(Y81,3)</f>
        <v>386</v>
      </c>
      <c r="AE81" t="s">
        <v>888</v>
      </c>
      <c r="AF81" t="s">
        <v>889</v>
      </c>
      <c r="AG81" t="s">
        <v>652</v>
      </c>
      <c r="AH81" t="s">
        <v>653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08006</v>
      </c>
      <c r="B82" s="39" t="str">
        <f>IF(C82="","",VLOOKUP('OPĆI DIO'!$C$1,'OPĆI DIO'!$N$4:$W$137,9,FALSE))</f>
        <v>Sveučilišta i veleučilišta u Republici Hrvatskoj</v>
      </c>
      <c r="C82" s="270">
        <f t="shared" si="20"/>
        <v>11</v>
      </c>
      <c r="D82" s="43">
        <v>11</v>
      </c>
      <c r="E82" s="39" t="str">
        <f t="shared" si="21"/>
        <v>Opći prihodi i primici</v>
      </c>
      <c r="F82" s="43">
        <v>3233</v>
      </c>
      <c r="G82" s="39" t="str">
        <f t="shared" si="17"/>
        <v>Usluge promidžbe i informiranja</v>
      </c>
      <c r="H82" s="202" t="s">
        <v>3193</v>
      </c>
      <c r="I82" s="39" t="str">
        <f t="shared" si="18"/>
        <v>PROGRAMSKO FINANCIRANJE JAVNIH VISOKIH UČILIŠTA 2025. - 2029.</v>
      </c>
      <c r="J82" s="39" t="str">
        <f t="shared" si="19"/>
        <v>0942</v>
      </c>
      <c r="K82" s="73">
        <v>7350</v>
      </c>
      <c r="L82" s="73">
        <v>7460</v>
      </c>
      <c r="M82" s="73">
        <v>7590</v>
      </c>
      <c r="N82" s="242"/>
      <c r="O82" t="str">
        <f>IF(C82="","",'OPĆI DIO'!$C$1)</f>
        <v>2160 SVEUČILIŠTE U RIJECI - GRAĐEVINSKI FAKULTET</v>
      </c>
      <c r="P82" t="str">
        <f t="shared" si="22"/>
        <v>323</v>
      </c>
      <c r="Q82" t="str">
        <f t="shared" si="23"/>
        <v>32</v>
      </c>
      <c r="R82" t="str">
        <f t="shared" si="24"/>
        <v>11</v>
      </c>
      <c r="S82" t="str">
        <f t="shared" si="25"/>
        <v>94</v>
      </c>
      <c r="T82" t="str">
        <f t="shared" si="26"/>
        <v>3</v>
      </c>
      <c r="U82">
        <f t="shared" si="27"/>
        <v>11</v>
      </c>
      <c r="Y82">
        <v>3862</v>
      </c>
      <c r="Z82" t="s">
        <v>890</v>
      </c>
      <c r="AB82" s="113" t="str">
        <f>LEFT(Y82,2)</f>
        <v>38</v>
      </c>
      <c r="AC82" t="str">
        <f>LEFT(Y82,3)</f>
        <v>386</v>
      </c>
      <c r="AE82" t="s">
        <v>891</v>
      </c>
      <c r="AF82" t="s">
        <v>892</v>
      </c>
      <c r="AG82" t="s">
        <v>652</v>
      </c>
      <c r="AH82" t="s">
        <v>653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08006</v>
      </c>
      <c r="B83" s="39" t="str">
        <f>IF(C83="","",VLOOKUP('OPĆI DIO'!$C$1,'OPĆI DIO'!$N$4:$W$137,9,FALSE))</f>
        <v>Sveučilišta i veleučilišta u Republici Hrvatskoj</v>
      </c>
      <c r="C83" s="270">
        <f t="shared" si="20"/>
        <v>11</v>
      </c>
      <c r="D83" s="43">
        <v>11</v>
      </c>
      <c r="E83" s="39" t="str">
        <f t="shared" si="21"/>
        <v>Opći prihodi i primici</v>
      </c>
      <c r="F83" s="43">
        <v>3234</v>
      </c>
      <c r="G83" s="39" t="str">
        <f t="shared" si="17"/>
        <v>Komunalne usluge</v>
      </c>
      <c r="H83" s="202" t="s">
        <v>3193</v>
      </c>
      <c r="I83" s="39" t="str">
        <f t="shared" si="18"/>
        <v>PROGRAMSKO FINANCIRANJE JAVNIH VISOKIH UČILIŠTA 2025. - 2029.</v>
      </c>
      <c r="J83" s="39" t="str">
        <f t="shared" si="19"/>
        <v>0942</v>
      </c>
      <c r="K83" s="73">
        <v>17810</v>
      </c>
      <c r="L83" s="73">
        <v>17960</v>
      </c>
      <c r="M83" s="73">
        <v>20110</v>
      </c>
      <c r="N83" s="242"/>
      <c r="O83" t="str">
        <f>IF(C83="","",'OPĆI DIO'!$C$1)</f>
        <v>2160 SVEUČILIŠTE U RIJECI - GRAĐEVINSKI FAKULTET</v>
      </c>
      <c r="P83" t="str">
        <f t="shared" si="22"/>
        <v>323</v>
      </c>
      <c r="Q83" t="str">
        <f t="shared" si="23"/>
        <v>32</v>
      </c>
      <c r="R83" t="str">
        <f t="shared" si="24"/>
        <v>11</v>
      </c>
      <c r="S83" t="str">
        <f t="shared" si="25"/>
        <v>94</v>
      </c>
      <c r="T83" t="str">
        <f t="shared" si="26"/>
        <v>3</v>
      </c>
      <c r="U83">
        <f t="shared" si="27"/>
        <v>11</v>
      </c>
      <c r="Y83">
        <v>3863</v>
      </c>
      <c r="Z83" t="s">
        <v>893</v>
      </c>
      <c r="AB83" s="113" t="str">
        <f>LEFT(Y83,2)</f>
        <v>38</v>
      </c>
      <c r="AC83" t="str">
        <f>LEFT(Y83,3)</f>
        <v>386</v>
      </c>
      <c r="AE83" t="s">
        <v>894</v>
      </c>
      <c r="AF83" t="s">
        <v>895</v>
      </c>
      <c r="AG83" t="s">
        <v>652</v>
      </c>
      <c r="AH83" t="s">
        <v>653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>08006</v>
      </c>
      <c r="B84" s="39" t="str">
        <f>IF(C84="","",VLOOKUP('OPĆI DIO'!$C$1,'OPĆI DIO'!$N$4:$W$137,9,FALSE))</f>
        <v>Sveučilišta i veleučilišta u Republici Hrvatskoj</v>
      </c>
      <c r="C84" s="270">
        <f t="shared" si="20"/>
        <v>11</v>
      </c>
      <c r="D84" s="43">
        <v>11</v>
      </c>
      <c r="E84" s="39" t="str">
        <f t="shared" si="21"/>
        <v>Opći prihodi i primici</v>
      </c>
      <c r="F84" s="43">
        <v>3235</v>
      </c>
      <c r="G84" s="39" t="str">
        <f t="shared" si="17"/>
        <v>Zakupnine i najamnine</v>
      </c>
      <c r="H84" s="202" t="s">
        <v>3193</v>
      </c>
      <c r="I84" s="39" t="str">
        <f t="shared" si="18"/>
        <v>PROGRAMSKO FINANCIRANJE JAVNIH VISOKIH UČILIŠTA 2025. - 2029.</v>
      </c>
      <c r="J84" s="39" t="str">
        <f t="shared" si="19"/>
        <v>0942</v>
      </c>
      <c r="K84" s="73">
        <v>10000</v>
      </c>
      <c r="L84" s="73">
        <v>10000</v>
      </c>
      <c r="M84" s="73">
        <v>12000</v>
      </c>
      <c r="N84" s="242"/>
      <c r="O84" t="str">
        <f>IF(C84="","",'OPĆI DIO'!$C$1)</f>
        <v>2160 SVEUČILIŠTE U RIJECI - GRAĐEVINSKI FAKULTET</v>
      </c>
      <c r="P84" t="str">
        <f t="shared" si="22"/>
        <v>323</v>
      </c>
      <c r="Q84" t="str">
        <f t="shared" si="23"/>
        <v>32</v>
      </c>
      <c r="R84" t="str">
        <f t="shared" si="24"/>
        <v>11</v>
      </c>
      <c r="S84" t="str">
        <f t="shared" si="25"/>
        <v>94</v>
      </c>
      <c r="T84" t="str">
        <f t="shared" si="26"/>
        <v>3</v>
      </c>
      <c r="U84">
        <f t="shared" si="27"/>
        <v>11</v>
      </c>
      <c r="Y84" s="113">
        <v>3865</v>
      </c>
      <c r="Z84" s="249" t="s">
        <v>896</v>
      </c>
      <c r="AB84" s="113" t="str">
        <f>LEFT(Y84,2)</f>
        <v>38</v>
      </c>
      <c r="AC84" t="str">
        <f>LEFT(Y84,3)</f>
        <v>386</v>
      </c>
      <c r="AE84" t="s">
        <v>897</v>
      </c>
      <c r="AF84" t="s">
        <v>898</v>
      </c>
      <c r="AG84" t="s">
        <v>652</v>
      </c>
      <c r="AH84" t="s">
        <v>653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08006</v>
      </c>
      <c r="B85" s="39" t="str">
        <f>IF(C85="","",VLOOKUP('OPĆI DIO'!$C$1,'OPĆI DIO'!$N$4:$W$137,9,FALSE))</f>
        <v>Sveučilišta i veleučilišta u Republici Hrvatskoj</v>
      </c>
      <c r="C85" s="270">
        <f t="shared" si="20"/>
        <v>11</v>
      </c>
      <c r="D85" s="43">
        <v>11</v>
      </c>
      <c r="E85" s="39" t="str">
        <f t="shared" si="21"/>
        <v>Opći prihodi i primici</v>
      </c>
      <c r="F85" s="43">
        <v>3236</v>
      </c>
      <c r="G85" s="39" t="str">
        <f t="shared" si="17"/>
        <v>Zdravstvene i veterinarske usluge</v>
      </c>
      <c r="H85" s="202" t="s">
        <v>3193</v>
      </c>
      <c r="I85" s="39" t="str">
        <f t="shared" si="18"/>
        <v>PROGRAMSKO FINANCIRANJE JAVNIH VISOKIH UČILIŠTA 2025. - 2029.</v>
      </c>
      <c r="J85" s="39" t="str">
        <f t="shared" si="19"/>
        <v>0942</v>
      </c>
      <c r="K85" s="73">
        <v>5000</v>
      </c>
      <c r="L85" s="73">
        <v>5000</v>
      </c>
      <c r="M85" s="73">
        <v>5500</v>
      </c>
      <c r="N85" s="242"/>
      <c r="O85" t="str">
        <f>IF(C85="","",'OPĆI DIO'!$C$1)</f>
        <v>2160 SVEUČILIŠTE U RIJECI - GRAĐEVINSKI FAKULTET</v>
      </c>
      <c r="P85" t="str">
        <f t="shared" si="22"/>
        <v>323</v>
      </c>
      <c r="Q85" t="str">
        <f t="shared" si="23"/>
        <v>32</v>
      </c>
      <c r="R85" t="str">
        <f t="shared" si="24"/>
        <v>11</v>
      </c>
      <c r="S85" t="str">
        <f t="shared" si="25"/>
        <v>94</v>
      </c>
      <c r="T85" t="str">
        <f t="shared" si="26"/>
        <v>3</v>
      </c>
      <c r="U85">
        <f t="shared" si="27"/>
        <v>11</v>
      </c>
      <c r="Y85">
        <v>4111</v>
      </c>
      <c r="Z85" t="s">
        <v>899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900</v>
      </c>
      <c r="AF85" t="s">
        <v>901</v>
      </c>
      <c r="AG85" t="s">
        <v>652</v>
      </c>
      <c r="AH85" t="s">
        <v>653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08006</v>
      </c>
      <c r="B86" s="39" t="str">
        <f>IF(C86="","",VLOOKUP('OPĆI DIO'!$C$1,'OPĆI DIO'!$N$4:$W$137,9,FALSE))</f>
        <v>Sveučilišta i veleučilišta u Republici Hrvatskoj</v>
      </c>
      <c r="C86" s="270">
        <f t="shared" si="20"/>
        <v>11</v>
      </c>
      <c r="D86" s="43">
        <v>11</v>
      </c>
      <c r="E86" s="39" t="str">
        <f t="shared" si="21"/>
        <v>Opći prihodi i primici</v>
      </c>
      <c r="F86" s="43">
        <v>3237</v>
      </c>
      <c r="G86" s="39" t="str">
        <f t="shared" si="17"/>
        <v>Intelektualne i osobne usluge</v>
      </c>
      <c r="H86" s="202" t="s">
        <v>3193</v>
      </c>
      <c r="I86" s="39" t="str">
        <f t="shared" si="18"/>
        <v>PROGRAMSKO FINANCIRANJE JAVNIH VISOKIH UČILIŠTA 2025. - 2029.</v>
      </c>
      <c r="J86" s="39" t="str">
        <f t="shared" si="19"/>
        <v>0942</v>
      </c>
      <c r="K86" s="73">
        <v>42907</v>
      </c>
      <c r="L86" s="73">
        <v>43557</v>
      </c>
      <c r="M86" s="73">
        <v>44267</v>
      </c>
      <c r="N86" s="242"/>
      <c r="O86" t="str">
        <f>IF(C86="","",'OPĆI DIO'!$C$1)</f>
        <v>2160 SVEUČILIŠTE U RIJECI - GRAĐEVINSKI FAKULTET</v>
      </c>
      <c r="P86" t="str">
        <f t="shared" si="22"/>
        <v>323</v>
      </c>
      <c r="Q86" t="str">
        <f t="shared" si="23"/>
        <v>32</v>
      </c>
      <c r="R86" t="str">
        <f t="shared" si="24"/>
        <v>11</v>
      </c>
      <c r="S86" t="str">
        <f t="shared" si="25"/>
        <v>94</v>
      </c>
      <c r="T86" t="str">
        <f t="shared" si="26"/>
        <v>3</v>
      </c>
      <c r="U86">
        <f t="shared" si="27"/>
        <v>11</v>
      </c>
      <c r="Y86">
        <v>4113</v>
      </c>
      <c r="Z86" t="s">
        <v>902</v>
      </c>
      <c r="AB86" s="113" t="str">
        <f t="shared" si="32"/>
        <v>41</v>
      </c>
      <c r="AC86" t="str">
        <f t="shared" si="33"/>
        <v>411</v>
      </c>
      <c r="AE86" t="s">
        <v>903</v>
      </c>
      <c r="AF86" t="s">
        <v>904</v>
      </c>
      <c r="AG86" t="s">
        <v>652</v>
      </c>
      <c r="AH86" t="s">
        <v>653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08006</v>
      </c>
      <c r="B87" s="39" t="str">
        <f>IF(C87="","",VLOOKUP('OPĆI DIO'!$C$1,'OPĆI DIO'!$N$4:$W$137,9,FALSE))</f>
        <v>Sveučilišta i veleučilišta u Republici Hrvatskoj</v>
      </c>
      <c r="C87" s="270">
        <f t="shared" si="20"/>
        <v>11</v>
      </c>
      <c r="D87" s="43">
        <v>11</v>
      </c>
      <c r="E87" s="39" t="str">
        <f t="shared" si="21"/>
        <v>Opći prihodi i primici</v>
      </c>
      <c r="F87" s="43">
        <v>3238</v>
      </c>
      <c r="G87" s="39" t="str">
        <f t="shared" si="17"/>
        <v>Računalne usluge</v>
      </c>
      <c r="H87" s="202" t="s">
        <v>3193</v>
      </c>
      <c r="I87" s="39" t="str">
        <f t="shared" si="18"/>
        <v>PROGRAMSKO FINANCIRANJE JAVNIH VISOKIH UČILIŠTA 2025. - 2029.</v>
      </c>
      <c r="J87" s="39" t="str">
        <f t="shared" si="19"/>
        <v>0942</v>
      </c>
      <c r="K87" s="73">
        <v>8167</v>
      </c>
      <c r="L87" s="73">
        <v>8022</v>
      </c>
      <c r="M87" s="73">
        <v>8075</v>
      </c>
      <c r="N87" s="242"/>
      <c r="O87" t="str">
        <f>IF(C87="","",'OPĆI DIO'!$C$1)</f>
        <v>2160 SVEUČILIŠTE U RIJECI - GRAĐEVINSKI FAKULTET</v>
      </c>
      <c r="P87" t="str">
        <f t="shared" si="22"/>
        <v>323</v>
      </c>
      <c r="Q87" t="str">
        <f t="shared" si="23"/>
        <v>32</v>
      </c>
      <c r="R87" t="str">
        <f t="shared" si="24"/>
        <v>11</v>
      </c>
      <c r="S87" t="str">
        <f t="shared" si="25"/>
        <v>94</v>
      </c>
      <c r="T87" t="str">
        <f t="shared" si="26"/>
        <v>3</v>
      </c>
      <c r="U87">
        <f t="shared" si="27"/>
        <v>11</v>
      </c>
      <c r="Y87">
        <v>4122</v>
      </c>
      <c r="Z87" t="s">
        <v>905</v>
      </c>
      <c r="AB87" s="113" t="str">
        <f t="shared" si="32"/>
        <v>41</v>
      </c>
      <c r="AC87" t="str">
        <f t="shared" si="33"/>
        <v>412</v>
      </c>
      <c r="AE87" t="s">
        <v>906</v>
      </c>
      <c r="AF87" t="s">
        <v>907</v>
      </c>
      <c r="AG87" t="s">
        <v>652</v>
      </c>
      <c r="AH87" t="s">
        <v>653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08006</v>
      </c>
      <c r="B88" s="39" t="str">
        <f>IF(C88="","",VLOOKUP('OPĆI DIO'!$C$1,'OPĆI DIO'!$N$4:$W$137,9,FALSE))</f>
        <v>Sveučilišta i veleučilišta u Republici Hrvatskoj</v>
      </c>
      <c r="C88" s="270">
        <f t="shared" si="20"/>
        <v>11</v>
      </c>
      <c r="D88" s="43">
        <v>11</v>
      </c>
      <c r="E88" s="39" t="str">
        <f t="shared" si="21"/>
        <v>Opći prihodi i primici</v>
      </c>
      <c r="F88" s="43">
        <v>3239</v>
      </c>
      <c r="G88" s="39" t="str">
        <f t="shared" si="17"/>
        <v>Ostale usluge</v>
      </c>
      <c r="H88" s="202" t="s">
        <v>3193</v>
      </c>
      <c r="I88" s="39" t="str">
        <f t="shared" si="18"/>
        <v>PROGRAMSKO FINANCIRANJE JAVNIH VISOKIH UČILIŠTA 2025. - 2029.</v>
      </c>
      <c r="J88" s="39" t="str">
        <f t="shared" si="19"/>
        <v>0942</v>
      </c>
      <c r="K88" s="73">
        <v>16804</v>
      </c>
      <c r="L88" s="73">
        <v>16895</v>
      </c>
      <c r="M88" s="73">
        <v>16967</v>
      </c>
      <c r="N88" s="242"/>
      <c r="O88" t="str">
        <f>IF(C88="","",'OPĆI DIO'!$C$1)</f>
        <v>2160 SVEUČILIŠTE U RIJECI - GRAĐEVINSKI FAKULTET</v>
      </c>
      <c r="P88" t="str">
        <f t="shared" si="22"/>
        <v>323</v>
      </c>
      <c r="Q88" t="str">
        <f t="shared" si="23"/>
        <v>32</v>
      </c>
      <c r="R88" t="str">
        <f t="shared" si="24"/>
        <v>11</v>
      </c>
      <c r="S88" t="str">
        <f t="shared" si="25"/>
        <v>94</v>
      </c>
      <c r="T88" t="str">
        <f t="shared" si="26"/>
        <v>3</v>
      </c>
      <c r="U88">
        <f t="shared" si="27"/>
        <v>11</v>
      </c>
      <c r="Y88">
        <v>4123</v>
      </c>
      <c r="Z88" t="s">
        <v>908</v>
      </c>
      <c r="AB88" s="113" t="str">
        <f t="shared" si="32"/>
        <v>41</v>
      </c>
      <c r="AC88" t="str">
        <f t="shared" si="33"/>
        <v>412</v>
      </c>
      <c r="AE88" t="s">
        <v>909</v>
      </c>
      <c r="AF88" t="s">
        <v>910</v>
      </c>
      <c r="AG88" t="s">
        <v>652</v>
      </c>
      <c r="AH88" t="s">
        <v>653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08006</v>
      </c>
      <c r="B89" s="39" t="str">
        <f>IF(C89="","",VLOOKUP('OPĆI DIO'!$C$1,'OPĆI DIO'!$N$4:$W$137,9,FALSE))</f>
        <v>Sveučilišta i veleučilišta u Republici Hrvatskoj</v>
      </c>
      <c r="C89" s="270">
        <f t="shared" si="20"/>
        <v>11</v>
      </c>
      <c r="D89" s="43">
        <v>11</v>
      </c>
      <c r="E89" s="39" t="str">
        <f t="shared" si="21"/>
        <v>Opći prihodi i primici</v>
      </c>
      <c r="F89" s="43">
        <v>3241</v>
      </c>
      <c r="G89" s="39" t="str">
        <f t="shared" si="17"/>
        <v>Naknade troškova osobama izvan radnog odnosa</v>
      </c>
      <c r="H89" s="202" t="s">
        <v>3193</v>
      </c>
      <c r="I89" s="39" t="str">
        <f t="shared" si="18"/>
        <v>PROGRAMSKO FINANCIRANJE JAVNIH VISOKIH UČILIŠTA 2025. - 2029.</v>
      </c>
      <c r="J89" s="39" t="str">
        <f t="shared" si="19"/>
        <v>0942</v>
      </c>
      <c r="K89" s="73">
        <v>627</v>
      </c>
      <c r="L89" s="73">
        <v>657</v>
      </c>
      <c r="M89" s="73">
        <v>690</v>
      </c>
      <c r="N89" s="242"/>
      <c r="O89" t="str">
        <f>IF(C89="","",'OPĆI DIO'!$C$1)</f>
        <v>2160 SVEUČILIŠTE U RIJECI - GRAĐEVINSKI FAKULTET</v>
      </c>
      <c r="P89" t="str">
        <f t="shared" si="22"/>
        <v>324</v>
      </c>
      <c r="Q89" t="str">
        <f t="shared" si="23"/>
        <v>32</v>
      </c>
      <c r="R89" t="str">
        <f t="shared" si="24"/>
        <v>11</v>
      </c>
      <c r="S89" t="str">
        <f t="shared" si="25"/>
        <v>94</v>
      </c>
      <c r="T89" t="str">
        <f t="shared" si="26"/>
        <v>3</v>
      </c>
      <c r="U89">
        <f t="shared" si="27"/>
        <v>11</v>
      </c>
      <c r="Y89">
        <v>4124</v>
      </c>
      <c r="Z89" t="s">
        <v>911</v>
      </c>
      <c r="AB89" s="113" t="str">
        <f t="shared" si="32"/>
        <v>41</v>
      </c>
      <c r="AC89" t="str">
        <f t="shared" si="33"/>
        <v>412</v>
      </c>
      <c r="AE89" t="s">
        <v>912</v>
      </c>
      <c r="AF89" t="s">
        <v>913</v>
      </c>
      <c r="AG89" t="s">
        <v>665</v>
      </c>
      <c r="AH89" t="s">
        <v>666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08006</v>
      </c>
      <c r="B90" s="39" t="str">
        <f>IF(C90="","",VLOOKUP('OPĆI DIO'!$C$1,'OPĆI DIO'!$N$4:$W$137,9,FALSE))</f>
        <v>Sveučilišta i veleučilišta u Republici Hrvatskoj</v>
      </c>
      <c r="C90" s="270">
        <f t="shared" si="20"/>
        <v>11</v>
      </c>
      <c r="D90" s="43">
        <v>11</v>
      </c>
      <c r="E90" s="39" t="str">
        <f t="shared" si="21"/>
        <v>Opći prihodi i primici</v>
      </c>
      <c r="F90" s="43">
        <v>3293</v>
      </c>
      <c r="G90" s="39" t="str">
        <f t="shared" si="17"/>
        <v>Reprezentacija</v>
      </c>
      <c r="H90" s="202" t="s">
        <v>3193</v>
      </c>
      <c r="I90" s="39" t="str">
        <f t="shared" si="18"/>
        <v>PROGRAMSKO FINANCIRANJE JAVNIH VISOKIH UČILIŠTA 2025. - 2029.</v>
      </c>
      <c r="J90" s="39" t="str">
        <f t="shared" si="19"/>
        <v>0942</v>
      </c>
      <c r="K90" s="73">
        <v>1037</v>
      </c>
      <c r="L90" s="73">
        <v>1090</v>
      </c>
      <c r="M90" s="73">
        <v>1143</v>
      </c>
      <c r="N90" s="242"/>
      <c r="O90" t="str">
        <f>IF(C90="","",'OPĆI DIO'!$C$1)</f>
        <v>2160 SVEUČILIŠTE U RIJECI - GRAĐEVINSKI FAKULTET</v>
      </c>
      <c r="P90" t="str">
        <f t="shared" si="22"/>
        <v>329</v>
      </c>
      <c r="Q90" t="str">
        <f t="shared" si="23"/>
        <v>32</v>
      </c>
      <c r="R90" t="str">
        <f t="shared" si="24"/>
        <v>11</v>
      </c>
      <c r="S90" t="str">
        <f t="shared" si="25"/>
        <v>94</v>
      </c>
      <c r="T90" t="str">
        <f t="shared" si="26"/>
        <v>3</v>
      </c>
      <c r="U90">
        <f t="shared" si="27"/>
        <v>11</v>
      </c>
      <c r="Y90">
        <v>4126</v>
      </c>
      <c r="Z90" t="s">
        <v>914</v>
      </c>
      <c r="AB90" s="113" t="str">
        <f t="shared" si="32"/>
        <v>41</v>
      </c>
      <c r="AC90" t="str">
        <f t="shared" si="33"/>
        <v>412</v>
      </c>
      <c r="AE90" t="s">
        <v>915</v>
      </c>
      <c r="AF90" t="s">
        <v>916</v>
      </c>
      <c r="AG90" t="s">
        <v>665</v>
      </c>
      <c r="AH90" t="s">
        <v>666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08006</v>
      </c>
      <c r="B91" s="39" t="str">
        <f>IF(C91="","",VLOOKUP('OPĆI DIO'!$C$1,'OPĆI DIO'!$N$4:$W$137,9,FALSE))</f>
        <v>Sveučilišta i veleučilišta u Republici Hrvatskoj</v>
      </c>
      <c r="C91" s="270">
        <f t="shared" si="20"/>
        <v>11</v>
      </c>
      <c r="D91" s="43">
        <v>11</v>
      </c>
      <c r="E91" s="39" t="str">
        <f t="shared" si="21"/>
        <v>Opći prihodi i primici</v>
      </c>
      <c r="F91" s="43">
        <v>3294</v>
      </c>
      <c r="G91" s="39" t="str">
        <f t="shared" si="17"/>
        <v>Članarine i norme</v>
      </c>
      <c r="H91" s="202" t="s">
        <v>3193</v>
      </c>
      <c r="I91" s="39" t="str">
        <f t="shared" si="18"/>
        <v>PROGRAMSKO FINANCIRANJE JAVNIH VISOKIH UČILIŠTA 2025. - 2029.</v>
      </c>
      <c r="J91" s="39" t="str">
        <f t="shared" si="19"/>
        <v>0942</v>
      </c>
      <c r="K91" s="73">
        <v>1500</v>
      </c>
      <c r="L91" s="73">
        <v>1500</v>
      </c>
      <c r="M91" s="73">
        <v>1500</v>
      </c>
      <c r="N91" s="242"/>
      <c r="O91" t="str">
        <f>IF(C91="","",'OPĆI DIO'!$C$1)</f>
        <v>2160 SVEUČILIŠTE U RIJECI - GRAĐEVINSKI FAKULTET</v>
      </c>
      <c r="P91" t="str">
        <f t="shared" si="22"/>
        <v>329</v>
      </c>
      <c r="Q91" t="str">
        <f t="shared" si="23"/>
        <v>32</v>
      </c>
      <c r="R91" t="str">
        <f t="shared" si="24"/>
        <v>11</v>
      </c>
      <c r="S91" t="str">
        <f t="shared" si="25"/>
        <v>94</v>
      </c>
      <c r="T91" t="str">
        <f t="shared" si="26"/>
        <v>3</v>
      </c>
      <c r="U91">
        <f t="shared" si="27"/>
        <v>11</v>
      </c>
      <c r="Y91">
        <v>4211</v>
      </c>
      <c r="Z91" t="s">
        <v>917</v>
      </c>
      <c r="AB91" s="113" t="str">
        <f t="shared" si="32"/>
        <v>42</v>
      </c>
      <c r="AC91" t="str">
        <f t="shared" si="33"/>
        <v>421</v>
      </c>
      <c r="AE91" t="s">
        <v>918</v>
      </c>
      <c r="AF91" t="s">
        <v>919</v>
      </c>
      <c r="AG91" t="s">
        <v>665</v>
      </c>
      <c r="AH91" t="s">
        <v>666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08006</v>
      </c>
      <c r="B92" s="39" t="str">
        <f>IF(C92="","",VLOOKUP('OPĆI DIO'!$C$1,'OPĆI DIO'!$N$4:$W$137,9,FALSE))</f>
        <v>Sveučilišta i veleučilišta u Republici Hrvatskoj</v>
      </c>
      <c r="C92" s="270">
        <f t="shared" si="20"/>
        <v>11</v>
      </c>
      <c r="D92" s="43">
        <v>11</v>
      </c>
      <c r="E92" s="39" t="str">
        <f t="shared" si="21"/>
        <v>Opći prihodi i primici</v>
      </c>
      <c r="F92" s="43">
        <v>3295</v>
      </c>
      <c r="G92" s="39" t="str">
        <f t="shared" si="17"/>
        <v>Pristojbe i naknade</v>
      </c>
      <c r="H92" s="202" t="s">
        <v>3193</v>
      </c>
      <c r="I92" s="39" t="str">
        <f t="shared" si="18"/>
        <v>PROGRAMSKO FINANCIRANJE JAVNIH VISOKIH UČILIŠTA 2025. - 2029.</v>
      </c>
      <c r="J92" s="39" t="str">
        <f t="shared" si="19"/>
        <v>0942</v>
      </c>
      <c r="K92" s="73">
        <v>2676</v>
      </c>
      <c r="L92" s="73">
        <v>3000</v>
      </c>
      <c r="M92" s="73">
        <v>3000</v>
      </c>
      <c r="N92" s="242"/>
      <c r="O92" t="str">
        <f>IF(C92="","",'OPĆI DIO'!$C$1)</f>
        <v>2160 SVEUČILIŠTE U RIJECI - GRAĐEVINSKI FAKULTET</v>
      </c>
      <c r="P92" t="str">
        <f t="shared" si="22"/>
        <v>329</v>
      </c>
      <c r="Q92" t="str">
        <f t="shared" si="23"/>
        <v>32</v>
      </c>
      <c r="R92" t="str">
        <f t="shared" si="24"/>
        <v>11</v>
      </c>
      <c r="S92" t="str">
        <f t="shared" si="25"/>
        <v>94</v>
      </c>
      <c r="T92" t="str">
        <f t="shared" si="26"/>
        <v>3</v>
      </c>
      <c r="U92">
        <f t="shared" si="27"/>
        <v>11</v>
      </c>
      <c r="Y92">
        <v>4212</v>
      </c>
      <c r="Z92" t="s">
        <v>920</v>
      </c>
      <c r="AB92" s="113" t="str">
        <f t="shared" si="32"/>
        <v>42</v>
      </c>
      <c r="AC92" t="str">
        <f t="shared" si="33"/>
        <v>421</v>
      </c>
      <c r="AE92" t="s">
        <v>921</v>
      </c>
      <c r="AF92" t="s">
        <v>922</v>
      </c>
      <c r="AG92" t="s">
        <v>665</v>
      </c>
      <c r="AH92" t="s">
        <v>666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>08006</v>
      </c>
      <c r="B93" s="39" t="str">
        <f>IF(C93="","",VLOOKUP('OPĆI DIO'!$C$1,'OPĆI DIO'!$N$4:$W$137,9,FALSE))</f>
        <v>Sveučilišta i veleučilišta u Republici Hrvatskoj</v>
      </c>
      <c r="C93" s="270">
        <f t="shared" si="20"/>
        <v>11</v>
      </c>
      <c r="D93" s="43">
        <v>11</v>
      </c>
      <c r="E93" s="39" t="str">
        <f t="shared" si="21"/>
        <v>Opći prihodi i primici</v>
      </c>
      <c r="F93" s="43">
        <v>3299</v>
      </c>
      <c r="G93" s="39" t="str">
        <f t="shared" si="17"/>
        <v>Ostali nespomenuti rashodi poslovanja</v>
      </c>
      <c r="H93" s="202" t="s">
        <v>3193</v>
      </c>
      <c r="I93" s="39" t="str">
        <f t="shared" si="18"/>
        <v>PROGRAMSKO FINANCIRANJE JAVNIH VISOKIH UČILIŠTA 2025. - 2029.</v>
      </c>
      <c r="J93" s="39" t="str">
        <f t="shared" si="19"/>
        <v>0942</v>
      </c>
      <c r="K93" s="73">
        <v>2936</v>
      </c>
      <c r="L93" s="73">
        <v>2986</v>
      </c>
      <c r="M93" s="73">
        <v>3036</v>
      </c>
      <c r="N93" s="242"/>
      <c r="O93" t="str">
        <f>IF(C93="","",'OPĆI DIO'!$C$1)</f>
        <v>2160 SVEUČILIŠTE U RIJECI - GRAĐEVINSKI FAKULTET</v>
      </c>
      <c r="P93" t="str">
        <f t="shared" si="22"/>
        <v>329</v>
      </c>
      <c r="Q93" t="str">
        <f t="shared" si="23"/>
        <v>32</v>
      </c>
      <c r="R93" t="str">
        <f t="shared" si="24"/>
        <v>11</v>
      </c>
      <c r="S93" t="str">
        <f t="shared" si="25"/>
        <v>94</v>
      </c>
      <c r="T93" t="str">
        <f t="shared" si="26"/>
        <v>3</v>
      </c>
      <c r="U93">
        <f t="shared" si="27"/>
        <v>11</v>
      </c>
      <c r="Y93">
        <v>4213</v>
      </c>
      <c r="Z93" t="s">
        <v>923</v>
      </c>
      <c r="AB93" s="113" t="str">
        <f t="shared" si="32"/>
        <v>42</v>
      </c>
      <c r="AC93" t="str">
        <f t="shared" si="33"/>
        <v>421</v>
      </c>
      <c r="AE93" t="s">
        <v>924</v>
      </c>
      <c r="AF93" t="s">
        <v>925</v>
      </c>
      <c r="AG93" t="s">
        <v>665</v>
      </c>
      <c r="AH93" t="s">
        <v>666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>08006</v>
      </c>
      <c r="B94" s="39" t="str">
        <f>IF(C94="","",VLOOKUP('OPĆI DIO'!$C$1,'OPĆI DIO'!$N$4:$W$137,9,FALSE))</f>
        <v>Sveučilišta i veleučilišta u Republici Hrvatskoj</v>
      </c>
      <c r="C94" s="270">
        <f t="shared" si="20"/>
        <v>11</v>
      </c>
      <c r="D94" s="43">
        <v>11</v>
      </c>
      <c r="E94" s="39" t="str">
        <f t="shared" si="21"/>
        <v>Opći prihodi i primici</v>
      </c>
      <c r="F94" s="43">
        <v>3431</v>
      </c>
      <c r="G94" s="39" t="str">
        <f t="shared" si="17"/>
        <v>Bankarske usluge i usluge platnog prometa</v>
      </c>
      <c r="H94" s="202" t="s">
        <v>3193</v>
      </c>
      <c r="I94" s="39" t="str">
        <f t="shared" si="18"/>
        <v>PROGRAMSKO FINANCIRANJE JAVNIH VISOKIH UČILIŠTA 2025. - 2029.</v>
      </c>
      <c r="J94" s="39" t="str">
        <f t="shared" si="19"/>
        <v>0942</v>
      </c>
      <c r="K94" s="73">
        <v>2000</v>
      </c>
      <c r="L94" s="73">
        <v>2000</v>
      </c>
      <c r="M94" s="73">
        <v>2000</v>
      </c>
      <c r="N94" s="242"/>
      <c r="O94" t="str">
        <f>IF(C94="","",'OPĆI DIO'!$C$1)</f>
        <v>2160 SVEUČILIŠTE U RIJECI - GRAĐEVINSKI FAKULTET</v>
      </c>
      <c r="P94" t="str">
        <f t="shared" si="22"/>
        <v>343</v>
      </c>
      <c r="Q94" t="str">
        <f t="shared" si="23"/>
        <v>34</v>
      </c>
      <c r="R94" t="str">
        <f t="shared" si="24"/>
        <v>11</v>
      </c>
      <c r="S94" t="str">
        <f t="shared" si="25"/>
        <v>94</v>
      </c>
      <c r="T94" t="str">
        <f t="shared" si="26"/>
        <v>3</v>
      </c>
      <c r="U94">
        <f t="shared" si="27"/>
        <v>11</v>
      </c>
      <c r="Y94">
        <v>4214</v>
      </c>
      <c r="Z94" t="s">
        <v>926</v>
      </c>
      <c r="AB94" s="113" t="str">
        <f t="shared" si="32"/>
        <v>42</v>
      </c>
      <c r="AC94" t="str">
        <f t="shared" si="33"/>
        <v>421</v>
      </c>
      <c r="AE94" t="s">
        <v>927</v>
      </c>
      <c r="AF94" t="s">
        <v>928</v>
      </c>
      <c r="AG94" t="s">
        <v>706</v>
      </c>
      <c r="AH94" t="s">
        <v>707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>08006</v>
      </c>
      <c r="B95" s="39" t="str">
        <f>IF(C95="","",VLOOKUP('OPĆI DIO'!$C$1,'OPĆI DIO'!$N$4:$W$137,9,FALSE))</f>
        <v>Sveučilišta i veleučilišta u Republici Hrvatskoj</v>
      </c>
      <c r="C95" s="270">
        <f t="shared" si="20"/>
        <v>11</v>
      </c>
      <c r="D95" s="43">
        <v>11</v>
      </c>
      <c r="E95" s="39" t="str">
        <f t="shared" si="21"/>
        <v>Opći prihodi i primici</v>
      </c>
      <c r="F95" s="43">
        <v>4221</v>
      </c>
      <c r="G95" s="39" t="str">
        <f t="shared" si="17"/>
        <v>Uredska oprema i namještaj</v>
      </c>
      <c r="H95" s="202" t="s">
        <v>3193</v>
      </c>
      <c r="I95" s="39" t="str">
        <f t="shared" si="18"/>
        <v>PROGRAMSKO FINANCIRANJE JAVNIH VISOKIH UČILIŠTA 2025. - 2029.</v>
      </c>
      <c r="J95" s="39" t="str">
        <f t="shared" si="19"/>
        <v>0942</v>
      </c>
      <c r="K95" s="73">
        <v>8161</v>
      </c>
      <c r="L95" s="73">
        <v>8575</v>
      </c>
      <c r="M95" s="73">
        <v>8983</v>
      </c>
      <c r="N95" s="242"/>
      <c r="O95" t="str">
        <f>IF(C95="","",'OPĆI DIO'!$C$1)</f>
        <v>2160 SVEUČILIŠTE U RIJECI - GRAĐEVINSKI FAKULTET</v>
      </c>
      <c r="P95" t="str">
        <f t="shared" si="22"/>
        <v>422</v>
      </c>
      <c r="Q95" t="str">
        <f t="shared" si="23"/>
        <v>42</v>
      </c>
      <c r="R95" t="str">
        <f t="shared" si="24"/>
        <v>11</v>
      </c>
      <c r="S95" t="str">
        <f t="shared" si="25"/>
        <v>94</v>
      </c>
      <c r="T95" t="str">
        <f t="shared" si="26"/>
        <v>4</v>
      </c>
      <c r="U95">
        <f t="shared" si="27"/>
        <v>11</v>
      </c>
      <c r="Y95">
        <v>4221</v>
      </c>
      <c r="Z95" t="s">
        <v>929</v>
      </c>
      <c r="AB95" s="113" t="str">
        <f t="shared" si="32"/>
        <v>42</v>
      </c>
      <c r="AC95" t="str">
        <f t="shared" si="33"/>
        <v>422</v>
      </c>
      <c r="AE95" t="s">
        <v>930</v>
      </c>
      <c r="AF95" t="s">
        <v>931</v>
      </c>
      <c r="AG95" t="s">
        <v>665</v>
      </c>
      <c r="AH95" t="s">
        <v>666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>08006</v>
      </c>
      <c r="B96" s="39" t="str">
        <f>IF(C96="","",VLOOKUP('OPĆI DIO'!$C$1,'OPĆI DIO'!$N$4:$W$137,9,FALSE))</f>
        <v>Sveučilišta i veleučilišta u Republici Hrvatskoj</v>
      </c>
      <c r="C96" s="270">
        <f t="shared" si="20"/>
        <v>11</v>
      </c>
      <c r="D96" s="43">
        <v>11</v>
      </c>
      <c r="E96" s="39" t="str">
        <f t="shared" si="21"/>
        <v>Opći prihodi i primici</v>
      </c>
      <c r="F96" s="43">
        <v>4241</v>
      </c>
      <c r="G96" s="39" t="str">
        <f t="shared" si="17"/>
        <v>Knjige</v>
      </c>
      <c r="H96" s="202" t="s">
        <v>3193</v>
      </c>
      <c r="I96" s="39" t="str">
        <f t="shared" si="18"/>
        <v>PROGRAMSKO FINANCIRANJE JAVNIH VISOKIH UČILIŠTA 2025. - 2029.</v>
      </c>
      <c r="J96" s="39" t="str">
        <f t="shared" si="19"/>
        <v>0942</v>
      </c>
      <c r="K96" s="73">
        <v>940</v>
      </c>
      <c r="L96" s="73">
        <v>980</v>
      </c>
      <c r="M96" s="73">
        <v>1050</v>
      </c>
      <c r="N96" s="242"/>
      <c r="O96" t="str">
        <f>IF(C96="","",'OPĆI DIO'!$C$1)</f>
        <v>2160 SVEUČILIŠTE U RIJECI - GRAĐEVINSKI FAKULTET</v>
      </c>
      <c r="P96" t="str">
        <f t="shared" si="22"/>
        <v>424</v>
      </c>
      <c r="Q96" t="str">
        <f t="shared" si="23"/>
        <v>42</v>
      </c>
      <c r="R96" t="str">
        <f t="shared" si="24"/>
        <v>11</v>
      </c>
      <c r="S96" t="str">
        <f t="shared" si="25"/>
        <v>94</v>
      </c>
      <c r="T96" t="str">
        <f t="shared" si="26"/>
        <v>4</v>
      </c>
      <c r="U96">
        <f t="shared" si="27"/>
        <v>11</v>
      </c>
      <c r="Y96">
        <v>4222</v>
      </c>
      <c r="Z96" t="s">
        <v>932</v>
      </c>
      <c r="AB96" s="113" t="str">
        <f t="shared" si="32"/>
        <v>42</v>
      </c>
      <c r="AC96" t="str">
        <f t="shared" si="33"/>
        <v>422</v>
      </c>
      <c r="AE96" t="s">
        <v>933</v>
      </c>
      <c r="AF96" t="s">
        <v>790</v>
      </c>
      <c r="AG96" t="s">
        <v>665</v>
      </c>
      <c r="AH96" t="s">
        <v>666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>08006</v>
      </c>
      <c r="B97" s="39" t="str">
        <f>IF(C97="","",VLOOKUP('OPĆI DIO'!$C$1,'OPĆI DIO'!$N$4:$W$137,9,FALSE))</f>
        <v>Sveučilišta i veleučilišta u Republici Hrvatskoj</v>
      </c>
      <c r="C97" s="270">
        <f t="shared" si="20"/>
        <v>11</v>
      </c>
      <c r="D97" s="43">
        <v>11</v>
      </c>
      <c r="E97" s="39" t="str">
        <f t="shared" si="21"/>
        <v>Opći prihodi i primici</v>
      </c>
      <c r="F97" s="43">
        <v>4262</v>
      </c>
      <c r="G97" s="39" t="str">
        <f t="shared" si="17"/>
        <v>Ulaganja u računalne programe</v>
      </c>
      <c r="H97" s="202" t="s">
        <v>3193</v>
      </c>
      <c r="I97" s="39" t="str">
        <f t="shared" si="18"/>
        <v>PROGRAMSKO FINANCIRANJE JAVNIH VISOKIH UČILIŠTA 2025. - 2029.</v>
      </c>
      <c r="J97" s="39" t="str">
        <f t="shared" si="19"/>
        <v>0942</v>
      </c>
      <c r="K97" s="73">
        <v>4410</v>
      </c>
      <c r="L97" s="73">
        <v>4934</v>
      </c>
      <c r="M97" s="73">
        <v>5252</v>
      </c>
      <c r="N97" s="242"/>
      <c r="O97" t="str">
        <f>IF(C97="","",'OPĆI DIO'!$C$1)</f>
        <v>2160 SVEUČILIŠTE U RIJECI - GRAĐEVINSKI FAKULTET</v>
      </c>
      <c r="P97" t="str">
        <f t="shared" si="22"/>
        <v>426</v>
      </c>
      <c r="Q97" t="str">
        <f t="shared" si="23"/>
        <v>42</v>
      </c>
      <c r="R97" t="str">
        <f t="shared" si="24"/>
        <v>11</v>
      </c>
      <c r="S97" t="str">
        <f t="shared" si="25"/>
        <v>94</v>
      </c>
      <c r="T97" t="str">
        <f t="shared" si="26"/>
        <v>4</v>
      </c>
      <c r="U97">
        <f t="shared" si="27"/>
        <v>11</v>
      </c>
      <c r="Y97">
        <v>4223</v>
      </c>
      <c r="Z97" t="s">
        <v>934</v>
      </c>
      <c r="AB97" s="113" t="str">
        <f t="shared" si="32"/>
        <v>42</v>
      </c>
      <c r="AC97" t="str">
        <f t="shared" si="33"/>
        <v>422</v>
      </c>
      <c r="AE97" t="s">
        <v>935</v>
      </c>
      <c r="AF97" t="s">
        <v>936</v>
      </c>
      <c r="AG97" t="s">
        <v>706</v>
      </c>
      <c r="AH97" t="s">
        <v>707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>08006</v>
      </c>
      <c r="B98" s="39" t="str">
        <f>IF(C98="","",VLOOKUP('OPĆI DIO'!$C$1,'OPĆI DIO'!$N$4:$W$137,9,FALSE))</f>
        <v>Sveučilišta i veleučilišta u Republici Hrvatskoj</v>
      </c>
      <c r="C98" s="270">
        <f t="shared" si="20"/>
        <v>581</v>
      </c>
      <c r="D98" s="43">
        <v>581</v>
      </c>
      <c r="E98" s="39" t="str">
        <f t="shared" si="21"/>
        <v>Mehanizam za oporavak i otpornost – bespovratna sredstva – raspoloživ predujam ili unaprijed naplaćen prihod</v>
      </c>
      <c r="F98" s="43">
        <v>3211</v>
      </c>
      <c r="G98" s="39" t="str">
        <f t="shared" si="17"/>
        <v>Službena putovanja</v>
      </c>
      <c r="H98" s="202" t="s">
        <v>3195</v>
      </c>
      <c r="I98" s="39" t="str">
        <f t="shared" si="18"/>
        <v>RAZVOJ SUSTAVA PROGRAMSKIH SPORAZUMA ZA FINANCIRANJE SVEUČILIŠTA I ZNANSTVENIH INSTITUTA USMJERENIH NA INOVACIJE, ISTRAŽIVANJE I RAZVOJ - NPOO (C3.2. R1-I1 )</v>
      </c>
      <c r="J98" s="39" t="str">
        <f t="shared" si="19"/>
        <v>0942</v>
      </c>
      <c r="K98" s="73">
        <v>30740</v>
      </c>
      <c r="L98" s="73">
        <v>34873</v>
      </c>
      <c r="M98" s="73">
        <v>39003</v>
      </c>
      <c r="N98" s="242"/>
      <c r="O98" t="str">
        <f>IF(C98="","",'OPĆI DIO'!$C$1)</f>
        <v>2160 SVEUČILIŠTE U RIJECI - GRAĐEVINSKI FAKULTET</v>
      </c>
      <c r="P98" t="str">
        <f t="shared" si="22"/>
        <v>321</v>
      </c>
      <c r="Q98" t="str">
        <f t="shared" si="23"/>
        <v>32</v>
      </c>
      <c r="R98" t="str">
        <f t="shared" si="24"/>
        <v>581</v>
      </c>
      <c r="S98" t="str">
        <f t="shared" si="25"/>
        <v>94</v>
      </c>
      <c r="T98" t="str">
        <f t="shared" si="26"/>
        <v>3</v>
      </c>
      <c r="U98" t="str">
        <f t="shared" si="27"/>
        <v/>
      </c>
      <c r="Y98">
        <v>4224</v>
      </c>
      <c r="Z98" t="s">
        <v>937</v>
      </c>
      <c r="AB98" s="113" t="str">
        <f t="shared" si="32"/>
        <v>42</v>
      </c>
      <c r="AC98" t="str">
        <f t="shared" si="33"/>
        <v>422</v>
      </c>
      <c r="AE98" t="s">
        <v>938</v>
      </c>
      <c r="AF98" t="s">
        <v>939</v>
      </c>
      <c r="AG98" t="s">
        <v>706</v>
      </c>
      <c r="AH98" t="s">
        <v>707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>08006</v>
      </c>
      <c r="B99" s="39" t="str">
        <f>IF(C99="","",VLOOKUP('OPĆI DIO'!$C$1,'OPĆI DIO'!$N$4:$W$137,9,FALSE))</f>
        <v>Sveučilišta i veleučilišta u Republici Hrvatskoj</v>
      </c>
      <c r="C99" s="270">
        <f t="shared" si="20"/>
        <v>581</v>
      </c>
      <c r="D99" s="43">
        <v>581</v>
      </c>
      <c r="E99" s="39" t="str">
        <f t="shared" si="21"/>
        <v>Mehanizam za oporavak i otpornost – bespovratna sredstva – raspoloživ predujam ili unaprijed naplaćen prihod</v>
      </c>
      <c r="F99" s="43">
        <v>3213</v>
      </c>
      <c r="G99" s="39" t="str">
        <f t="shared" si="17"/>
        <v>Stručno usavršavanje zaposlenika</v>
      </c>
      <c r="H99" s="202" t="s">
        <v>3195</v>
      </c>
      <c r="I99" s="39" t="str">
        <f t="shared" si="18"/>
        <v>RAZVOJ SUSTAVA PROGRAMSKIH SPORAZUMA ZA FINANCIRANJE SVEUČILIŠTA I ZNANSTVENIH INSTITUTA USMJERENIH NA INOVACIJE, ISTRAŽIVANJE I RAZVOJ - NPOO (C3.2. R1-I1 )</v>
      </c>
      <c r="J99" s="39" t="str">
        <f t="shared" si="19"/>
        <v>0942</v>
      </c>
      <c r="K99" s="73">
        <v>15688</v>
      </c>
      <c r="L99" s="73">
        <v>23484</v>
      </c>
      <c r="M99" s="73">
        <v>24200</v>
      </c>
      <c r="N99" s="242"/>
      <c r="O99" t="str">
        <f>IF(C99="","",'OPĆI DIO'!$C$1)</f>
        <v>2160 SVEUČILIŠTE U RIJECI - GRAĐEVINSKI FAKULTET</v>
      </c>
      <c r="P99" t="str">
        <f t="shared" si="22"/>
        <v>321</v>
      </c>
      <c r="Q99" t="str">
        <f t="shared" si="23"/>
        <v>32</v>
      </c>
      <c r="R99" t="str">
        <f t="shared" si="24"/>
        <v>581</v>
      </c>
      <c r="S99" t="str">
        <f t="shared" si="25"/>
        <v>94</v>
      </c>
      <c r="T99" t="str">
        <f t="shared" si="26"/>
        <v>3</v>
      </c>
      <c r="U99" t="str">
        <f t="shared" si="27"/>
        <v/>
      </c>
      <c r="Y99">
        <v>4225</v>
      </c>
      <c r="Z99" s="249" t="s">
        <v>940</v>
      </c>
      <c r="AB99" s="113" t="str">
        <f t="shared" si="32"/>
        <v>42</v>
      </c>
      <c r="AC99" t="str">
        <f t="shared" si="33"/>
        <v>422</v>
      </c>
      <c r="AE99" t="s">
        <v>941</v>
      </c>
      <c r="AF99" t="s">
        <v>942</v>
      </c>
      <c r="AG99" t="s">
        <v>665</v>
      </c>
      <c r="AH99" t="s">
        <v>666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>08006</v>
      </c>
      <c r="B100" s="39" t="str">
        <f>IF(C100="","",VLOOKUP('OPĆI DIO'!$C$1,'OPĆI DIO'!$N$4:$W$137,9,FALSE))</f>
        <v>Sveučilišta i veleučilišta u Republici Hrvatskoj</v>
      </c>
      <c r="C100" s="270">
        <f t="shared" si="20"/>
        <v>581</v>
      </c>
      <c r="D100" s="43">
        <v>581</v>
      </c>
      <c r="E100" s="39" t="str">
        <f t="shared" si="21"/>
        <v>Mehanizam za oporavak i otpornost – bespovratna sredstva – raspoloživ predujam ili unaprijed naplaćen prihod</v>
      </c>
      <c r="F100" s="43">
        <v>3221</v>
      </c>
      <c r="G100" s="39" t="str">
        <f t="shared" si="17"/>
        <v>Uredski materijal i ostali materijalni rashodi</v>
      </c>
      <c r="H100" s="202" t="s">
        <v>3195</v>
      </c>
      <c r="I100" s="39" t="str">
        <f t="shared" si="18"/>
        <v>RAZVOJ SUSTAVA PROGRAMSKIH SPORAZUMA ZA FINANCIRANJE SVEUČILIŠTA I ZNANSTVENIH INSTITUTA USMJERENIH NA INOVACIJE, ISTRAŽIVANJE I RAZVOJ - NPOO (C3.2. R1-I1 )</v>
      </c>
      <c r="J100" s="39" t="str">
        <f t="shared" si="19"/>
        <v>0942</v>
      </c>
      <c r="K100" s="73">
        <v>700</v>
      </c>
      <c r="L100" s="73">
        <v>365</v>
      </c>
      <c r="M100" s="73">
        <v>350</v>
      </c>
      <c r="N100" s="242"/>
      <c r="O100" t="str">
        <f>IF(C100="","",'OPĆI DIO'!$C$1)</f>
        <v>2160 SVEUČILIŠTE U RIJECI - GRAĐEVINSKI FAKULTET</v>
      </c>
      <c r="P100" t="str">
        <f t="shared" si="22"/>
        <v>322</v>
      </c>
      <c r="Q100" t="str">
        <f t="shared" si="23"/>
        <v>32</v>
      </c>
      <c r="R100" t="str">
        <f t="shared" si="24"/>
        <v>581</v>
      </c>
      <c r="S100" t="str">
        <f t="shared" si="25"/>
        <v>94</v>
      </c>
      <c r="T100" t="str">
        <f t="shared" si="26"/>
        <v>3</v>
      </c>
      <c r="U100" t="str">
        <f t="shared" si="27"/>
        <v/>
      </c>
      <c r="Y100">
        <v>4226</v>
      </c>
      <c r="Z100" t="s">
        <v>943</v>
      </c>
      <c r="AB100" s="113" t="str">
        <f t="shared" si="32"/>
        <v>42</v>
      </c>
      <c r="AC100" t="str">
        <f t="shared" si="33"/>
        <v>422</v>
      </c>
      <c r="AE100" t="s">
        <v>944</v>
      </c>
      <c r="AF100" t="s">
        <v>790</v>
      </c>
      <c r="AG100" t="s">
        <v>706</v>
      </c>
      <c r="AH100" t="s">
        <v>707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>08006</v>
      </c>
      <c r="B101" s="39" t="str">
        <f>IF(C101="","",VLOOKUP('OPĆI DIO'!$C$1,'OPĆI DIO'!$N$4:$W$137,9,FALSE))</f>
        <v>Sveučilišta i veleučilišta u Republici Hrvatskoj</v>
      </c>
      <c r="C101" s="270">
        <f t="shared" si="20"/>
        <v>581</v>
      </c>
      <c r="D101" s="43">
        <v>581</v>
      </c>
      <c r="E101" s="39" t="str">
        <f t="shared" si="21"/>
        <v>Mehanizam za oporavak i otpornost – bespovratna sredstva – raspoloživ predujam ili unaprijed naplaćen prihod</v>
      </c>
      <c r="F101" s="43">
        <v>3222</v>
      </c>
      <c r="G101" s="39" t="str">
        <f t="shared" si="17"/>
        <v>Materijal i sirovine</v>
      </c>
      <c r="H101" s="202" t="s">
        <v>3195</v>
      </c>
      <c r="I101" s="39" t="str">
        <f t="shared" si="18"/>
        <v>RAZVOJ SUSTAVA PROGRAMSKIH SPORAZUMA ZA FINANCIRANJE SVEUČILIŠTA I ZNANSTVENIH INSTITUTA USMJERENIH NA INOVACIJE, ISTRAŽIVANJE I RAZVOJ - NPOO (C3.2. R1-I1 )</v>
      </c>
      <c r="J101" s="39" t="str">
        <f t="shared" si="19"/>
        <v>0942</v>
      </c>
      <c r="K101" s="73">
        <v>10742</v>
      </c>
      <c r="L101" s="73">
        <v>9350</v>
      </c>
      <c r="M101" s="73">
        <v>6870</v>
      </c>
      <c r="N101" s="242"/>
      <c r="O101" t="str">
        <f>IF(C101="","",'OPĆI DIO'!$C$1)</f>
        <v>2160 SVEUČILIŠTE U RIJECI - GRAĐEVINSKI FAKULTET</v>
      </c>
      <c r="P101" t="str">
        <f t="shared" si="22"/>
        <v>322</v>
      </c>
      <c r="Q101" t="str">
        <f t="shared" si="23"/>
        <v>32</v>
      </c>
      <c r="R101" t="str">
        <f t="shared" si="24"/>
        <v>581</v>
      </c>
      <c r="S101" t="str">
        <f t="shared" si="25"/>
        <v>94</v>
      </c>
      <c r="T101" t="str">
        <f t="shared" si="26"/>
        <v>3</v>
      </c>
      <c r="U101" t="str">
        <f t="shared" si="27"/>
        <v/>
      </c>
      <c r="Y101">
        <v>4227</v>
      </c>
      <c r="Z101" t="s">
        <v>945</v>
      </c>
      <c r="AB101" s="113" t="str">
        <f t="shared" si="32"/>
        <v>42</v>
      </c>
      <c r="AC101" t="str">
        <f t="shared" si="33"/>
        <v>422</v>
      </c>
      <c r="AE101" t="s">
        <v>946</v>
      </c>
      <c r="AF101" t="s">
        <v>790</v>
      </c>
      <c r="AG101" t="s">
        <v>665</v>
      </c>
      <c r="AH101" t="s">
        <v>666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>08006</v>
      </c>
      <c r="B102" s="39" t="str">
        <f>IF(C102="","",VLOOKUP('OPĆI DIO'!$C$1,'OPĆI DIO'!$N$4:$W$137,9,FALSE))</f>
        <v>Sveučilišta i veleučilišta u Republici Hrvatskoj</v>
      </c>
      <c r="C102" s="270">
        <f t="shared" si="20"/>
        <v>581</v>
      </c>
      <c r="D102" s="43">
        <v>581</v>
      </c>
      <c r="E102" s="39" t="str">
        <f t="shared" si="21"/>
        <v>Mehanizam za oporavak i otpornost – bespovratna sredstva – raspoloživ predujam ili unaprijed naplaćen prihod</v>
      </c>
      <c r="F102" s="43">
        <v>3224</v>
      </c>
      <c r="G102" s="39" t="str">
        <f t="shared" si="17"/>
        <v>Materijal i dijelovi za tekuće i investicijsko održavanje</v>
      </c>
      <c r="H102" s="202" t="s">
        <v>3195</v>
      </c>
      <c r="I102" s="39" t="str">
        <f t="shared" si="18"/>
        <v>RAZVOJ SUSTAVA PROGRAMSKIH SPORAZUMA ZA FINANCIRANJE SVEUČILIŠTA I ZNANSTVENIH INSTITUTA USMJERENIH NA INOVACIJE, ISTRAŽIVANJE I RAZVOJ - NPOO (C3.2. R1-I1 )</v>
      </c>
      <c r="J102" s="39" t="str">
        <f t="shared" si="19"/>
        <v>0942</v>
      </c>
      <c r="K102" s="73">
        <v>1150</v>
      </c>
      <c r="L102" s="73">
        <v>1200</v>
      </c>
      <c r="M102" s="73">
        <v>1000</v>
      </c>
      <c r="N102" s="242"/>
      <c r="O102" t="str">
        <f>IF(C102="","",'OPĆI DIO'!$C$1)</f>
        <v>2160 SVEUČILIŠTE U RIJECI - GRAĐEVINSKI FAKULTET</v>
      </c>
      <c r="P102" t="str">
        <f t="shared" si="22"/>
        <v>322</v>
      </c>
      <c r="Q102" t="str">
        <f t="shared" si="23"/>
        <v>32</v>
      </c>
      <c r="R102" t="str">
        <f t="shared" si="24"/>
        <v>581</v>
      </c>
      <c r="S102" t="str">
        <f t="shared" si="25"/>
        <v>94</v>
      </c>
      <c r="T102" t="str">
        <f t="shared" si="26"/>
        <v>3</v>
      </c>
      <c r="U102" t="str">
        <f t="shared" si="27"/>
        <v/>
      </c>
      <c r="Y102">
        <v>4231</v>
      </c>
      <c r="Z102" t="s">
        <v>947</v>
      </c>
      <c r="AB102" s="113" t="str">
        <f t="shared" si="32"/>
        <v>42</v>
      </c>
      <c r="AC102" t="str">
        <f t="shared" si="33"/>
        <v>423</v>
      </c>
      <c r="AE102" t="s">
        <v>948</v>
      </c>
      <c r="AF102" t="s">
        <v>949</v>
      </c>
      <c r="AG102" t="s">
        <v>665</v>
      </c>
      <c r="AH102" t="s">
        <v>666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>08006</v>
      </c>
      <c r="B103" s="39" t="str">
        <f>IF(C103="","",VLOOKUP('OPĆI DIO'!$C$1,'OPĆI DIO'!$N$4:$W$137,9,FALSE))</f>
        <v>Sveučilišta i veleučilišta u Republici Hrvatskoj</v>
      </c>
      <c r="C103" s="270">
        <f t="shared" si="20"/>
        <v>581</v>
      </c>
      <c r="D103" s="43">
        <v>581</v>
      </c>
      <c r="E103" s="39" t="str">
        <f t="shared" si="21"/>
        <v>Mehanizam za oporavak i otpornost – bespovratna sredstva – raspoloživ predujam ili unaprijed naplaćen prihod</v>
      </c>
      <c r="F103" s="43">
        <v>3225</v>
      </c>
      <c r="G103" s="39" t="str">
        <f t="shared" si="17"/>
        <v>Sitni inventar i autogume</v>
      </c>
      <c r="H103" s="202" t="s">
        <v>3195</v>
      </c>
      <c r="I103" s="39" t="str">
        <f t="shared" si="18"/>
        <v>RAZVOJ SUSTAVA PROGRAMSKIH SPORAZUMA ZA FINANCIRANJE SVEUČILIŠTA I ZNANSTVENIH INSTITUTA USMJERENIH NA INOVACIJE, ISTRAŽIVANJE I RAZVOJ - NPOO (C3.2. R1-I1 )</v>
      </c>
      <c r="J103" s="39" t="str">
        <f t="shared" si="19"/>
        <v>0942</v>
      </c>
      <c r="K103" s="73">
        <v>3200</v>
      </c>
      <c r="L103" s="73">
        <v>3300</v>
      </c>
      <c r="M103" s="73">
        <v>3200</v>
      </c>
      <c r="N103" s="242"/>
      <c r="O103" t="str">
        <f>IF(C103="","",'OPĆI DIO'!$C$1)</f>
        <v>2160 SVEUČILIŠTE U RIJECI - GRAĐEVINSKI FAKULTET</v>
      </c>
      <c r="P103" t="str">
        <f t="shared" si="22"/>
        <v>322</v>
      </c>
      <c r="Q103" t="str">
        <f t="shared" si="23"/>
        <v>32</v>
      </c>
      <c r="R103" t="str">
        <f t="shared" si="24"/>
        <v>581</v>
      </c>
      <c r="S103" t="str">
        <f t="shared" si="25"/>
        <v>94</v>
      </c>
      <c r="T103" t="str">
        <f t="shared" si="26"/>
        <v>3</v>
      </c>
      <c r="U103" t="str">
        <f t="shared" si="27"/>
        <v/>
      </c>
      <c r="Y103">
        <v>4233</v>
      </c>
      <c r="Z103" t="s">
        <v>950</v>
      </c>
      <c r="AB103" s="113" t="str">
        <f t="shared" ref="AB103:AB117" si="34">LEFT(Y103,2)</f>
        <v>42</v>
      </c>
      <c r="AC103" t="str">
        <f t="shared" si="33"/>
        <v>423</v>
      </c>
      <c r="AE103" t="s">
        <v>951</v>
      </c>
      <c r="AF103" t="s">
        <v>952</v>
      </c>
      <c r="AG103" t="s">
        <v>665</v>
      </c>
      <c r="AH103" t="s">
        <v>666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>08006</v>
      </c>
      <c r="B104" s="39" t="str">
        <f>IF(C104="","",VLOOKUP('OPĆI DIO'!$C$1,'OPĆI DIO'!$N$4:$W$137,9,FALSE))</f>
        <v>Sveučilišta i veleučilišta u Republici Hrvatskoj</v>
      </c>
      <c r="C104" s="270">
        <f t="shared" si="20"/>
        <v>581</v>
      </c>
      <c r="D104" s="43">
        <v>581</v>
      </c>
      <c r="E104" s="39" t="str">
        <f t="shared" si="21"/>
        <v>Mehanizam za oporavak i otpornost – bespovratna sredstva – raspoloživ predujam ili unaprijed naplaćen prihod</v>
      </c>
      <c r="F104" s="43">
        <v>3232</v>
      </c>
      <c r="G104" s="39" t="str">
        <f t="shared" si="17"/>
        <v>Usluge tekućeg i investicijskog održavanja</v>
      </c>
      <c r="H104" s="202" t="s">
        <v>3195</v>
      </c>
      <c r="I104" s="39" t="str">
        <f t="shared" si="18"/>
        <v>RAZVOJ SUSTAVA PROGRAMSKIH SPORAZUMA ZA FINANCIRANJE SVEUČILIŠTA I ZNANSTVENIH INSTITUTA USMJERENIH NA INOVACIJE, ISTRAŽIVANJE I RAZVOJ - NPOO (C3.2. R1-I1 )</v>
      </c>
      <c r="J104" s="39" t="str">
        <f t="shared" si="19"/>
        <v>0942</v>
      </c>
      <c r="K104" s="73">
        <v>12550</v>
      </c>
      <c r="L104" s="73">
        <v>15800</v>
      </c>
      <c r="M104" s="73">
        <v>15500</v>
      </c>
      <c r="N104" s="242"/>
      <c r="O104" t="str">
        <f>IF(C104="","",'OPĆI DIO'!$C$1)</f>
        <v>2160 SVEUČILIŠTE U RIJECI - GRAĐEVINSKI FAKULTET</v>
      </c>
      <c r="P104" t="str">
        <f t="shared" si="22"/>
        <v>323</v>
      </c>
      <c r="Q104" t="str">
        <f t="shared" si="23"/>
        <v>32</v>
      </c>
      <c r="R104" t="str">
        <f t="shared" si="24"/>
        <v>581</v>
      </c>
      <c r="S104" t="str">
        <f t="shared" si="25"/>
        <v>94</v>
      </c>
      <c r="T104" t="str">
        <f t="shared" si="26"/>
        <v>3</v>
      </c>
      <c r="U104" t="str">
        <f t="shared" si="27"/>
        <v/>
      </c>
      <c r="Y104">
        <v>4241</v>
      </c>
      <c r="Z104" t="s">
        <v>953</v>
      </c>
      <c r="AB104" s="113" t="str">
        <f t="shared" si="34"/>
        <v>42</v>
      </c>
      <c r="AC104" t="str">
        <f t="shared" si="33"/>
        <v>424</v>
      </c>
      <c r="AE104" t="s">
        <v>954</v>
      </c>
      <c r="AF104" t="s">
        <v>955</v>
      </c>
      <c r="AG104" t="s">
        <v>665</v>
      </c>
      <c r="AH104" t="s">
        <v>666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>08006</v>
      </c>
      <c r="B105" s="39" t="str">
        <f>IF(C105="","",VLOOKUP('OPĆI DIO'!$C$1,'OPĆI DIO'!$N$4:$W$137,9,FALSE))</f>
        <v>Sveučilišta i veleučilišta u Republici Hrvatskoj</v>
      </c>
      <c r="C105" s="270">
        <f t="shared" si="20"/>
        <v>581</v>
      </c>
      <c r="D105" s="43">
        <v>581</v>
      </c>
      <c r="E105" s="39" t="str">
        <f t="shared" si="21"/>
        <v>Mehanizam za oporavak i otpornost – bespovratna sredstva – raspoloživ predujam ili unaprijed naplaćen prihod</v>
      </c>
      <c r="F105" s="43">
        <v>3233</v>
      </c>
      <c r="G105" s="39" t="str">
        <f t="shared" si="17"/>
        <v>Usluge promidžbe i informiranja</v>
      </c>
      <c r="H105" s="202" t="s">
        <v>3195</v>
      </c>
      <c r="I105" s="39" t="str">
        <f t="shared" si="18"/>
        <v>RAZVOJ SUSTAVA PROGRAMSKIH SPORAZUMA ZA FINANCIRANJE SVEUČILIŠTA I ZNANSTVENIH INSTITUTA USMJERENIH NA INOVACIJE, ISTRAŽIVANJE I RAZVOJ - NPOO (C3.2. R1-I1 )</v>
      </c>
      <c r="J105" s="39" t="str">
        <f t="shared" si="19"/>
        <v>0942</v>
      </c>
      <c r="K105" s="73">
        <v>10700</v>
      </c>
      <c r="L105" s="73">
        <v>21314</v>
      </c>
      <c r="M105" s="73">
        <v>27342</v>
      </c>
      <c r="N105" s="242"/>
      <c r="O105" t="str">
        <f>IF(C105="","",'OPĆI DIO'!$C$1)</f>
        <v>2160 SVEUČILIŠTE U RIJECI - GRAĐEVINSKI FAKULTET</v>
      </c>
      <c r="P105" t="str">
        <f t="shared" si="22"/>
        <v>323</v>
      </c>
      <c r="Q105" t="str">
        <f t="shared" si="23"/>
        <v>32</v>
      </c>
      <c r="R105" t="str">
        <f t="shared" si="24"/>
        <v>581</v>
      </c>
      <c r="S105" t="str">
        <f t="shared" si="25"/>
        <v>94</v>
      </c>
      <c r="T105" t="str">
        <f t="shared" si="26"/>
        <v>3</v>
      </c>
      <c r="U105" t="str">
        <f t="shared" si="27"/>
        <v/>
      </c>
      <c r="Y105">
        <v>4242</v>
      </c>
      <c r="Z105" t="s">
        <v>956</v>
      </c>
      <c r="AB105" s="113" t="str">
        <f t="shared" si="34"/>
        <v>42</v>
      </c>
      <c r="AC105" t="str">
        <f t="shared" si="33"/>
        <v>424</v>
      </c>
      <c r="AE105" t="s">
        <v>957</v>
      </c>
      <c r="AF105" t="s">
        <v>958</v>
      </c>
      <c r="AG105" t="s">
        <v>665</v>
      </c>
      <c r="AH105" t="s">
        <v>666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>08006</v>
      </c>
      <c r="B106" s="39" t="str">
        <f>IF(C106="","",VLOOKUP('OPĆI DIO'!$C$1,'OPĆI DIO'!$N$4:$W$137,9,FALSE))</f>
        <v>Sveučilišta i veleučilišta u Republici Hrvatskoj</v>
      </c>
      <c r="C106" s="270">
        <f t="shared" si="20"/>
        <v>581</v>
      </c>
      <c r="D106" s="269">
        <v>581</v>
      </c>
      <c r="E106" s="39" t="str">
        <f t="shared" si="21"/>
        <v>Mehanizam za oporavak i otpornost – bespovratna sredstva – raspoloživ predujam ili unaprijed naplaćen prihod</v>
      </c>
      <c r="F106" s="200">
        <v>3235</v>
      </c>
      <c r="G106" s="39" t="str">
        <f t="shared" si="17"/>
        <v>Zakupnine i najamnine</v>
      </c>
      <c r="H106" s="202" t="s">
        <v>3195</v>
      </c>
      <c r="I106" s="39" t="str">
        <f t="shared" si="18"/>
        <v>RAZVOJ SUSTAVA PROGRAMSKIH SPORAZUMA ZA FINANCIRANJE SVEUČILIŠTA I ZNANSTVENIH INSTITUTA USMJERENIH NA INOVACIJE, ISTRAŽIVANJE I RAZVOJ - NPOO (C3.2. R1-I1 )</v>
      </c>
      <c r="J106" s="39" t="str">
        <f t="shared" si="19"/>
        <v>0942</v>
      </c>
      <c r="K106" s="73">
        <v>830</v>
      </c>
      <c r="L106" s="73">
        <v>2630</v>
      </c>
      <c r="M106" s="73">
        <v>180</v>
      </c>
      <c r="N106" s="242"/>
      <c r="O106" t="str">
        <f>IF(C106="","",'OPĆI DIO'!$C$1)</f>
        <v>2160 SVEUČILIŠTE U RIJECI - GRAĐEVINSKI FAKULTET</v>
      </c>
      <c r="P106" t="str">
        <f t="shared" si="22"/>
        <v>323</v>
      </c>
      <c r="Q106" t="str">
        <f t="shared" si="23"/>
        <v>32</v>
      </c>
      <c r="R106" t="str">
        <f t="shared" si="24"/>
        <v>581</v>
      </c>
      <c r="S106" t="str">
        <f t="shared" si="25"/>
        <v>94</v>
      </c>
      <c r="T106" t="str">
        <f t="shared" si="26"/>
        <v>3</v>
      </c>
      <c r="U106" t="str">
        <f t="shared" si="27"/>
        <v/>
      </c>
      <c r="Y106">
        <v>4244</v>
      </c>
      <c r="Z106" t="s">
        <v>959</v>
      </c>
      <c r="AB106" s="113" t="str">
        <f t="shared" si="34"/>
        <v>42</v>
      </c>
      <c r="AC106" t="str">
        <f t="shared" si="33"/>
        <v>424</v>
      </c>
      <c r="AE106" t="s">
        <v>960</v>
      </c>
      <c r="AF106" t="s">
        <v>961</v>
      </c>
      <c r="AG106" t="s">
        <v>962</v>
      </c>
      <c r="AH106" t="s">
        <v>963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>08006</v>
      </c>
      <c r="B107" s="39" t="str">
        <f>IF(C107="","",VLOOKUP('OPĆI DIO'!$C$1,'OPĆI DIO'!$N$4:$W$137,9,FALSE))</f>
        <v>Sveučilišta i veleučilišta u Republici Hrvatskoj</v>
      </c>
      <c r="C107" s="270">
        <f t="shared" si="20"/>
        <v>581</v>
      </c>
      <c r="D107" s="43">
        <v>581</v>
      </c>
      <c r="E107" s="39" t="str">
        <f t="shared" si="21"/>
        <v>Mehanizam za oporavak i otpornost – bespovratna sredstva – raspoloživ predujam ili unaprijed naplaćen prihod</v>
      </c>
      <c r="F107" s="43">
        <v>3237</v>
      </c>
      <c r="G107" s="39" t="str">
        <f t="shared" si="17"/>
        <v>Intelektualne i osobne usluge</v>
      </c>
      <c r="H107" s="202" t="s">
        <v>3195</v>
      </c>
      <c r="I107" s="39" t="str">
        <f t="shared" si="18"/>
        <v>RAZVOJ SUSTAVA PROGRAMSKIH SPORAZUMA ZA FINANCIRANJE SVEUČILIŠTA I ZNANSTVENIH INSTITUTA USMJERENIH NA INOVACIJE, ISTRAŽIVANJE I RAZVOJ - NPOO (C3.2. R1-I1 )</v>
      </c>
      <c r="J107" s="39" t="str">
        <f t="shared" si="19"/>
        <v>0942</v>
      </c>
      <c r="K107" s="73">
        <v>2200</v>
      </c>
      <c r="L107" s="73">
        <v>2200</v>
      </c>
      <c r="M107" s="73">
        <v>2700</v>
      </c>
      <c r="N107" s="242"/>
      <c r="O107" t="str">
        <f>IF(C107="","",'OPĆI DIO'!$C$1)</f>
        <v>2160 SVEUČILIŠTE U RIJECI - GRAĐEVINSKI FAKULTET</v>
      </c>
      <c r="P107" t="str">
        <f t="shared" si="22"/>
        <v>323</v>
      </c>
      <c r="Q107" t="str">
        <f t="shared" si="23"/>
        <v>32</v>
      </c>
      <c r="R107" t="str">
        <f t="shared" si="24"/>
        <v>581</v>
      </c>
      <c r="S107" t="str">
        <f t="shared" si="25"/>
        <v>94</v>
      </c>
      <c r="T107" t="str">
        <f t="shared" si="26"/>
        <v>3</v>
      </c>
      <c r="U107" t="str">
        <f t="shared" si="27"/>
        <v/>
      </c>
      <c r="Y107">
        <v>4251</v>
      </c>
      <c r="Z107" t="s">
        <v>964</v>
      </c>
      <c r="AB107" s="113" t="str">
        <f t="shared" si="34"/>
        <v>42</v>
      </c>
      <c r="AC107" t="str">
        <f t="shared" si="33"/>
        <v>425</v>
      </c>
      <c r="AE107" t="s">
        <v>965</v>
      </c>
      <c r="AF107" t="s">
        <v>966</v>
      </c>
      <c r="AG107" t="s">
        <v>962</v>
      </c>
      <c r="AH107" t="s">
        <v>963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>08006</v>
      </c>
      <c r="B108" s="39" t="str">
        <f>IF(C108="","",VLOOKUP('OPĆI DIO'!$C$1,'OPĆI DIO'!$N$4:$W$137,9,FALSE))</f>
        <v>Sveučilišta i veleučilišta u Republici Hrvatskoj</v>
      </c>
      <c r="C108" s="270">
        <f t="shared" si="20"/>
        <v>581</v>
      </c>
      <c r="D108" s="43">
        <v>581</v>
      </c>
      <c r="E108" s="39" t="str">
        <f t="shared" si="21"/>
        <v>Mehanizam za oporavak i otpornost – bespovratna sredstva – raspoloživ predujam ili unaprijed naplaćen prihod</v>
      </c>
      <c r="F108" s="43">
        <v>3239</v>
      </c>
      <c r="G108" s="39" t="str">
        <f t="shared" si="17"/>
        <v>Ostale usluge</v>
      </c>
      <c r="H108" s="202" t="s">
        <v>3195</v>
      </c>
      <c r="I108" s="39" t="str">
        <f t="shared" si="18"/>
        <v>RAZVOJ SUSTAVA PROGRAMSKIH SPORAZUMA ZA FINANCIRANJE SVEUČILIŠTA I ZNANSTVENIH INSTITUTA USMJERENIH NA INOVACIJE, ISTRAŽIVANJE I RAZVOJ - NPOO (C3.2. R1-I1 )</v>
      </c>
      <c r="J108" s="39" t="str">
        <f t="shared" si="19"/>
        <v>0942</v>
      </c>
      <c r="K108" s="73">
        <v>7400</v>
      </c>
      <c r="L108" s="73">
        <v>6400</v>
      </c>
      <c r="M108" s="73">
        <v>2050</v>
      </c>
      <c r="N108" s="242"/>
      <c r="O108" t="str">
        <f>IF(C108="","",'OPĆI DIO'!$C$1)</f>
        <v>2160 SVEUČILIŠTE U RIJECI - GRAĐEVINSKI FAKULTET</v>
      </c>
      <c r="P108" t="str">
        <f t="shared" si="22"/>
        <v>323</v>
      </c>
      <c r="Q108" t="str">
        <f t="shared" si="23"/>
        <v>32</v>
      </c>
      <c r="R108" t="str">
        <f t="shared" si="24"/>
        <v>581</v>
      </c>
      <c r="S108" t="str">
        <f t="shared" si="25"/>
        <v>94</v>
      </c>
      <c r="T108" t="str">
        <f t="shared" si="26"/>
        <v>3</v>
      </c>
      <c r="U108" t="str">
        <f t="shared" si="27"/>
        <v/>
      </c>
      <c r="Y108">
        <v>4252</v>
      </c>
      <c r="Z108" t="s">
        <v>626</v>
      </c>
      <c r="AB108" s="113" t="str">
        <f t="shared" si="34"/>
        <v>42</v>
      </c>
      <c r="AC108" t="str">
        <f t="shared" si="33"/>
        <v>425</v>
      </c>
      <c r="AE108" t="s">
        <v>967</v>
      </c>
      <c r="AF108" t="s">
        <v>968</v>
      </c>
      <c r="AG108" t="s">
        <v>969</v>
      </c>
      <c r="AH108" t="s">
        <v>970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>08006</v>
      </c>
      <c r="B109" s="39" t="str">
        <f>IF(C109="","",VLOOKUP('OPĆI DIO'!$C$1,'OPĆI DIO'!$N$4:$W$137,9,FALSE))</f>
        <v>Sveučilišta i veleučilišta u Republici Hrvatskoj</v>
      </c>
      <c r="C109" s="270">
        <f t="shared" si="20"/>
        <v>581</v>
      </c>
      <c r="D109" s="43">
        <v>581</v>
      </c>
      <c r="E109" s="39" t="str">
        <f t="shared" si="21"/>
        <v>Mehanizam za oporavak i otpornost – bespovratna sredstva – raspoloživ predujam ili unaprijed naplaćen prihod</v>
      </c>
      <c r="F109" s="201">
        <v>3293</v>
      </c>
      <c r="G109" s="39" t="str">
        <f t="shared" si="17"/>
        <v>Reprezentacija</v>
      </c>
      <c r="H109" s="202" t="s">
        <v>3195</v>
      </c>
      <c r="I109" s="39" t="str">
        <f t="shared" si="18"/>
        <v>RAZVOJ SUSTAVA PROGRAMSKIH SPORAZUMA ZA FINANCIRANJE SVEUČILIŠTA I ZNANSTVENIH INSTITUTA USMJERENIH NA INOVACIJE, ISTRAŽIVANJE I RAZVOJ - NPOO (C3.2. R1-I1 )</v>
      </c>
      <c r="J109" s="39" t="str">
        <f t="shared" si="19"/>
        <v>0942</v>
      </c>
      <c r="K109" s="73">
        <v>1232</v>
      </c>
      <c r="L109" s="73">
        <v>500</v>
      </c>
      <c r="M109" s="73">
        <v>200</v>
      </c>
      <c r="N109" s="242"/>
      <c r="O109" t="str">
        <f>IF(C109="","",'OPĆI DIO'!$C$1)</f>
        <v>2160 SVEUČILIŠTE U RIJECI - GRAĐEVINSKI FAKULTET</v>
      </c>
      <c r="P109" t="str">
        <f t="shared" si="22"/>
        <v>329</v>
      </c>
      <c r="Q109" t="str">
        <f t="shared" si="23"/>
        <v>32</v>
      </c>
      <c r="R109" t="str">
        <f t="shared" si="24"/>
        <v>581</v>
      </c>
      <c r="S109" t="str">
        <f t="shared" si="25"/>
        <v>94</v>
      </c>
      <c r="T109" t="str">
        <f t="shared" si="26"/>
        <v>3</v>
      </c>
      <c r="U109" t="str">
        <f t="shared" si="27"/>
        <v/>
      </c>
      <c r="Y109">
        <v>4262</v>
      </c>
      <c r="Z109" t="s">
        <v>971</v>
      </c>
      <c r="AB109" s="113" t="str">
        <f t="shared" si="34"/>
        <v>42</v>
      </c>
      <c r="AC109" t="str">
        <f t="shared" si="33"/>
        <v>426</v>
      </c>
      <c r="AE109" t="s">
        <v>972</v>
      </c>
      <c r="AF109" t="s">
        <v>973</v>
      </c>
      <c r="AG109" t="s">
        <v>962</v>
      </c>
      <c r="AH109" t="s">
        <v>963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>08006</v>
      </c>
      <c r="B110" s="39" t="str">
        <f>IF(C110="","",VLOOKUP('OPĆI DIO'!$C$1,'OPĆI DIO'!$N$4:$W$137,9,FALSE))</f>
        <v>Sveučilišta i veleučilišta u Republici Hrvatskoj</v>
      </c>
      <c r="C110" s="270">
        <f t="shared" si="20"/>
        <v>581</v>
      </c>
      <c r="D110" s="43">
        <v>581</v>
      </c>
      <c r="E110" s="39" t="str">
        <f t="shared" si="21"/>
        <v>Mehanizam za oporavak i otpornost – bespovratna sredstva – raspoloživ predujam ili unaprijed naplaćen prihod</v>
      </c>
      <c r="F110" s="43">
        <v>3294</v>
      </c>
      <c r="G110" s="39" t="str">
        <f t="shared" si="17"/>
        <v>Članarine i norme</v>
      </c>
      <c r="H110" s="202" t="s">
        <v>3195</v>
      </c>
      <c r="I110" s="39" t="str">
        <f t="shared" si="18"/>
        <v>RAZVOJ SUSTAVA PROGRAMSKIH SPORAZUMA ZA FINANCIRANJE SVEUČILIŠTA I ZNANSTVENIH INSTITUTA USMJERENIH NA INOVACIJE, ISTRAŽIVANJE I RAZVOJ - NPOO (C3.2. R1-I1 )</v>
      </c>
      <c r="J110" s="39" t="str">
        <f t="shared" si="19"/>
        <v>0942</v>
      </c>
      <c r="K110" s="73">
        <v>650</v>
      </c>
      <c r="L110" s="73">
        <v>1750</v>
      </c>
      <c r="M110" s="73">
        <v>1750</v>
      </c>
      <c r="N110" s="242"/>
      <c r="O110" t="str">
        <f>IF(C110="","",'OPĆI DIO'!$C$1)</f>
        <v>2160 SVEUČILIŠTE U RIJECI - GRAĐEVINSKI FAKULTET</v>
      </c>
      <c r="P110" t="str">
        <f t="shared" si="22"/>
        <v>329</v>
      </c>
      <c r="Q110" t="str">
        <f t="shared" si="23"/>
        <v>32</v>
      </c>
      <c r="R110" t="str">
        <f t="shared" si="24"/>
        <v>581</v>
      </c>
      <c r="S110" t="str">
        <f t="shared" si="25"/>
        <v>94</v>
      </c>
      <c r="T110" t="str">
        <f t="shared" si="26"/>
        <v>3</v>
      </c>
      <c r="U110" t="str">
        <f t="shared" si="27"/>
        <v/>
      </c>
      <c r="Y110">
        <v>4263</v>
      </c>
      <c r="Z110" t="s">
        <v>974</v>
      </c>
      <c r="AB110" s="113" t="str">
        <f t="shared" si="34"/>
        <v>42</v>
      </c>
      <c r="AC110" t="str">
        <f t="shared" si="33"/>
        <v>426</v>
      </c>
      <c r="AE110" t="s">
        <v>975</v>
      </c>
      <c r="AF110" t="s">
        <v>976</v>
      </c>
      <c r="AG110" t="s">
        <v>962</v>
      </c>
      <c r="AH110" t="s">
        <v>963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>08006</v>
      </c>
      <c r="B111" s="39" t="str">
        <f>IF(C111="","",VLOOKUP('OPĆI DIO'!$C$1,'OPĆI DIO'!$N$4:$W$137,9,FALSE))</f>
        <v>Sveučilišta i veleučilišta u Republici Hrvatskoj</v>
      </c>
      <c r="C111" s="270">
        <f t="shared" si="20"/>
        <v>581</v>
      </c>
      <c r="D111" s="43">
        <v>581</v>
      </c>
      <c r="E111" s="39" t="str">
        <f t="shared" si="21"/>
        <v>Mehanizam za oporavak i otpornost – bespovratna sredstva – raspoloživ predujam ili unaprijed naplaćen prihod</v>
      </c>
      <c r="F111" s="43">
        <v>4123</v>
      </c>
      <c r="G111" s="39" t="str">
        <f t="shared" si="17"/>
        <v>Licence</v>
      </c>
      <c r="H111" s="202" t="s">
        <v>3195</v>
      </c>
      <c r="I111" s="39" t="str">
        <f t="shared" si="18"/>
        <v>RAZVOJ SUSTAVA PROGRAMSKIH SPORAZUMA ZA FINANCIRANJE SVEUČILIŠTA I ZNANSTVENIH INSTITUTA USMJERENIH NA INOVACIJE, ISTRAŽIVANJE I RAZVOJ - NPOO (C3.2. R1-I1 )</v>
      </c>
      <c r="J111" s="39" t="str">
        <f t="shared" si="19"/>
        <v>0942</v>
      </c>
      <c r="K111" s="73">
        <v>2750</v>
      </c>
      <c r="L111" s="73">
        <v>7969</v>
      </c>
      <c r="M111" s="73">
        <v>2204</v>
      </c>
      <c r="N111" s="242"/>
      <c r="O111" t="str">
        <f>IF(C111="","",'OPĆI DIO'!$C$1)</f>
        <v>2160 SVEUČILIŠTE U RIJECI - GRAĐEVINSKI FAKULTET</v>
      </c>
      <c r="P111" t="str">
        <f t="shared" si="22"/>
        <v>412</v>
      </c>
      <c r="Q111" t="str">
        <f t="shared" si="23"/>
        <v>41</v>
      </c>
      <c r="R111" t="str">
        <f t="shared" si="24"/>
        <v>581</v>
      </c>
      <c r="S111" t="str">
        <f t="shared" si="25"/>
        <v>94</v>
      </c>
      <c r="T111" t="str">
        <f t="shared" si="26"/>
        <v>4</v>
      </c>
      <c r="U111" t="str">
        <f t="shared" si="27"/>
        <v/>
      </c>
      <c r="Y111">
        <v>4264</v>
      </c>
      <c r="Z111" t="s">
        <v>977</v>
      </c>
      <c r="AB111" s="113" t="str">
        <f t="shared" si="34"/>
        <v>42</v>
      </c>
      <c r="AC111" t="str">
        <f t="shared" si="33"/>
        <v>426</v>
      </c>
      <c r="AE111" t="s">
        <v>978</v>
      </c>
      <c r="AF111" t="s">
        <v>979</v>
      </c>
      <c r="AG111" t="s">
        <v>962</v>
      </c>
      <c r="AH111" t="s">
        <v>963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>08006</v>
      </c>
      <c r="B112" s="39" t="str">
        <f>IF(C112="","",VLOOKUP('OPĆI DIO'!$C$1,'OPĆI DIO'!$N$4:$W$137,9,FALSE))</f>
        <v>Sveučilišta i veleučilišta u Republici Hrvatskoj</v>
      </c>
      <c r="C112" s="270">
        <f t="shared" si="20"/>
        <v>581</v>
      </c>
      <c r="D112" s="43">
        <v>581</v>
      </c>
      <c r="E112" s="39" t="str">
        <f t="shared" si="21"/>
        <v>Mehanizam za oporavak i otpornost – bespovratna sredstva – raspoloživ predujam ili unaprijed naplaćen prihod</v>
      </c>
      <c r="F112" s="43">
        <v>4221</v>
      </c>
      <c r="G112" s="39" t="str">
        <f t="shared" si="17"/>
        <v>Uredska oprema i namještaj</v>
      </c>
      <c r="H112" s="202" t="s">
        <v>3195</v>
      </c>
      <c r="I112" s="39" t="str">
        <f t="shared" si="18"/>
        <v>RAZVOJ SUSTAVA PROGRAMSKIH SPORAZUMA ZA FINANCIRANJE SVEUČILIŠTA I ZNANSTVENIH INSTITUTA USMJERENIH NA INOVACIJE, ISTRAŽIVANJE I RAZVOJ - NPOO (C3.2. R1-I1 )</v>
      </c>
      <c r="J112" s="39" t="str">
        <f t="shared" si="19"/>
        <v>0942</v>
      </c>
      <c r="K112" s="73">
        <v>25360</v>
      </c>
      <c r="L112" s="73">
        <v>22550</v>
      </c>
      <c r="M112" s="73">
        <v>15850</v>
      </c>
      <c r="N112" s="242"/>
      <c r="O112" t="str">
        <f>IF(C112="","",'OPĆI DIO'!$C$1)</f>
        <v>2160 SVEUČILIŠTE U RIJECI - GRAĐEVINSKI FAKULTET</v>
      </c>
      <c r="P112" t="str">
        <f t="shared" si="22"/>
        <v>422</v>
      </c>
      <c r="Q112" t="str">
        <f t="shared" si="23"/>
        <v>42</v>
      </c>
      <c r="R112" t="str">
        <f t="shared" si="24"/>
        <v>581</v>
      </c>
      <c r="S112" t="str">
        <f t="shared" si="25"/>
        <v>94</v>
      </c>
      <c r="T112" t="str">
        <f t="shared" si="26"/>
        <v>4</v>
      </c>
      <c r="U112" t="str">
        <f t="shared" si="27"/>
        <v/>
      </c>
      <c r="Y112">
        <v>4312</v>
      </c>
      <c r="Z112" t="s">
        <v>980</v>
      </c>
      <c r="AB112" s="113" t="str">
        <f t="shared" si="34"/>
        <v>43</v>
      </c>
      <c r="AC112" t="str">
        <f t="shared" si="33"/>
        <v>431</v>
      </c>
      <c r="AE112" t="s">
        <v>981</v>
      </c>
      <c r="AF112" t="s">
        <v>982</v>
      </c>
      <c r="AG112" t="s">
        <v>962</v>
      </c>
      <c r="AH112" t="s">
        <v>963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>08006</v>
      </c>
      <c r="B113" s="39" t="str">
        <f>IF(C113="","",VLOOKUP('OPĆI DIO'!$C$1,'OPĆI DIO'!$N$4:$W$137,9,FALSE))</f>
        <v>Sveučilišta i veleučilišta u Republici Hrvatskoj</v>
      </c>
      <c r="C113" s="270">
        <f t="shared" si="20"/>
        <v>581</v>
      </c>
      <c r="D113" s="43">
        <v>581</v>
      </c>
      <c r="E113" s="39" t="str">
        <f t="shared" si="21"/>
        <v>Mehanizam za oporavak i otpornost – bespovratna sredstva – raspoloživ predujam ili unaprijed naplaćen prihod</v>
      </c>
      <c r="F113" s="43">
        <v>4224</v>
      </c>
      <c r="G113" s="39" t="str">
        <f t="shared" si="17"/>
        <v>Medicinska i laboratorijska oprema</v>
      </c>
      <c r="H113" s="202" t="s">
        <v>3195</v>
      </c>
      <c r="I113" s="39" t="str">
        <f t="shared" si="18"/>
        <v>RAZVOJ SUSTAVA PROGRAMSKIH SPORAZUMA ZA FINANCIRANJE SVEUČILIŠTA I ZNANSTVENIH INSTITUTA USMJERENIH NA INOVACIJE, ISTRAŽIVANJE I RAZVOJ - NPOO (C3.2. R1-I1 )</v>
      </c>
      <c r="J113" s="39" t="str">
        <f t="shared" si="19"/>
        <v>0942</v>
      </c>
      <c r="K113" s="73">
        <v>4907</v>
      </c>
      <c r="L113" s="73">
        <v>400</v>
      </c>
      <c r="M113" s="73">
        <v>400</v>
      </c>
      <c r="N113" s="242"/>
      <c r="O113" t="str">
        <f>IF(C113="","",'OPĆI DIO'!$C$1)</f>
        <v>2160 SVEUČILIŠTE U RIJECI - GRAĐEVINSKI FAKULTET</v>
      </c>
      <c r="P113" t="str">
        <f t="shared" si="22"/>
        <v>422</v>
      </c>
      <c r="Q113" t="str">
        <f t="shared" si="23"/>
        <v>42</v>
      </c>
      <c r="R113" t="str">
        <f t="shared" si="24"/>
        <v>581</v>
      </c>
      <c r="S113" t="str">
        <f t="shared" si="25"/>
        <v>94</v>
      </c>
      <c r="T113" t="str">
        <f t="shared" si="26"/>
        <v>4</v>
      </c>
      <c r="U113" t="str">
        <f t="shared" si="27"/>
        <v/>
      </c>
      <c r="Y113">
        <v>4411</v>
      </c>
      <c r="Z113" t="s">
        <v>983</v>
      </c>
      <c r="AB113" s="113" t="str">
        <f t="shared" si="34"/>
        <v>44</v>
      </c>
      <c r="AC113" t="str">
        <f t="shared" si="33"/>
        <v>441</v>
      </c>
      <c r="AE113" t="s">
        <v>984</v>
      </c>
      <c r="AF113" t="s">
        <v>985</v>
      </c>
      <c r="AG113" t="s">
        <v>962</v>
      </c>
      <c r="AH113" t="s">
        <v>963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>08006</v>
      </c>
      <c r="B114" s="39" t="str">
        <f>IF(C114="","",VLOOKUP('OPĆI DIO'!$C$1,'OPĆI DIO'!$N$4:$W$137,9,FALSE))</f>
        <v>Sveučilišta i veleučilišta u Republici Hrvatskoj</v>
      </c>
      <c r="C114" s="270">
        <f t="shared" si="20"/>
        <v>581</v>
      </c>
      <c r="D114" s="43">
        <v>581</v>
      </c>
      <c r="E114" s="39" t="str">
        <f t="shared" si="21"/>
        <v>Mehanizam za oporavak i otpornost – bespovratna sredstva – raspoloživ predujam ili unaprijed naplaćen prihod</v>
      </c>
      <c r="F114" s="43">
        <v>4225</v>
      </c>
      <c r="G114" s="39" t="str">
        <f t="shared" si="17"/>
        <v>Instrumenti i uređaji</v>
      </c>
      <c r="H114" s="202" t="s">
        <v>3195</v>
      </c>
      <c r="I114" s="39" t="str">
        <f t="shared" si="18"/>
        <v>RAZVOJ SUSTAVA PROGRAMSKIH SPORAZUMA ZA FINANCIRANJE SVEUČILIŠTA I ZNANSTVENIH INSTITUTA USMJERENIH NA INOVACIJE, ISTRAŽIVANJE I RAZVOJ - NPOO (C3.2. R1-I1 )</v>
      </c>
      <c r="J114" s="39" t="str">
        <f t="shared" si="19"/>
        <v>0942</v>
      </c>
      <c r="K114" s="73">
        <v>51192</v>
      </c>
      <c r="L114" s="73">
        <v>5100</v>
      </c>
      <c r="M114" s="73">
        <v>1500</v>
      </c>
      <c r="N114" s="242"/>
      <c r="O114" t="str">
        <f>IF(C114="","",'OPĆI DIO'!$C$1)</f>
        <v>2160 SVEUČILIŠTE U RIJECI - GRAĐEVINSKI FAKULTET</v>
      </c>
      <c r="P114" t="str">
        <f t="shared" si="22"/>
        <v>422</v>
      </c>
      <c r="Q114" t="str">
        <f t="shared" si="23"/>
        <v>42</v>
      </c>
      <c r="R114" t="str">
        <f t="shared" si="24"/>
        <v>581</v>
      </c>
      <c r="S114" t="str">
        <f t="shared" si="25"/>
        <v>94</v>
      </c>
      <c r="T114" t="str">
        <f t="shared" si="26"/>
        <v>4</v>
      </c>
      <c r="U114" t="str">
        <f t="shared" si="27"/>
        <v/>
      </c>
      <c r="Y114">
        <v>4511</v>
      </c>
      <c r="Z114" t="s">
        <v>986</v>
      </c>
      <c r="AB114" s="113" t="str">
        <f t="shared" si="34"/>
        <v>45</v>
      </c>
      <c r="AC114" t="str">
        <f t="shared" si="33"/>
        <v>451</v>
      </c>
      <c r="AE114" t="s">
        <v>987</v>
      </c>
      <c r="AF114" t="s">
        <v>988</v>
      </c>
      <c r="AG114" t="s">
        <v>962</v>
      </c>
      <c r="AH114" t="s">
        <v>963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>08006</v>
      </c>
      <c r="B115" s="39" t="str">
        <f>IF(C115="","",VLOOKUP('OPĆI DIO'!$C$1,'OPĆI DIO'!$N$4:$W$137,9,FALSE))</f>
        <v>Sveučilišta i veleučilišta u Republici Hrvatskoj</v>
      </c>
      <c r="C115" s="270">
        <f t="shared" si="20"/>
        <v>581</v>
      </c>
      <c r="D115" s="43">
        <v>581</v>
      </c>
      <c r="E115" s="39" t="str">
        <f t="shared" si="21"/>
        <v>Mehanizam za oporavak i otpornost – bespovratna sredstva – raspoloživ predujam ili unaprijed naplaćen prihod</v>
      </c>
      <c r="F115" s="43">
        <v>4241</v>
      </c>
      <c r="G115" s="39" t="str">
        <f t="shared" si="17"/>
        <v>Knjige</v>
      </c>
      <c r="H115" s="202" t="s">
        <v>3195</v>
      </c>
      <c r="I115" s="39" t="str">
        <f t="shared" si="18"/>
        <v>RAZVOJ SUSTAVA PROGRAMSKIH SPORAZUMA ZA FINANCIRANJE SVEUČILIŠTA I ZNANSTVENIH INSTITUTA USMJERENIH NA INOVACIJE, ISTRAŽIVANJE I RAZVOJ - NPOO (C3.2. R1-I1 )</v>
      </c>
      <c r="J115" s="39" t="str">
        <f t="shared" si="19"/>
        <v>0942</v>
      </c>
      <c r="K115" s="73">
        <v>896</v>
      </c>
      <c r="L115" s="73">
        <v>1170</v>
      </c>
      <c r="M115" s="73">
        <v>1115</v>
      </c>
      <c r="N115" s="242"/>
      <c r="O115" t="str">
        <f>IF(C115="","",'OPĆI DIO'!$C$1)</f>
        <v>2160 SVEUČILIŠTE U RIJECI - GRAĐEVINSKI FAKULTET</v>
      </c>
      <c r="P115" t="str">
        <f t="shared" si="22"/>
        <v>424</v>
      </c>
      <c r="Q115" t="str">
        <f t="shared" si="23"/>
        <v>42</v>
      </c>
      <c r="R115" t="str">
        <f t="shared" si="24"/>
        <v>581</v>
      </c>
      <c r="S115" t="str">
        <f t="shared" si="25"/>
        <v>94</v>
      </c>
      <c r="T115" t="str">
        <f t="shared" si="26"/>
        <v>4</v>
      </c>
      <c r="U115" t="str">
        <f t="shared" si="27"/>
        <v/>
      </c>
      <c r="Y115">
        <v>4521</v>
      </c>
      <c r="Z115" t="s">
        <v>989</v>
      </c>
      <c r="AB115" s="113" t="str">
        <f t="shared" si="34"/>
        <v>45</v>
      </c>
      <c r="AC115" t="str">
        <f t="shared" si="33"/>
        <v>452</v>
      </c>
      <c r="AE115" t="s">
        <v>990</v>
      </c>
      <c r="AF115" t="s">
        <v>991</v>
      </c>
      <c r="AG115" t="s">
        <v>962</v>
      </c>
      <c r="AH115" t="s">
        <v>963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>08006</v>
      </c>
      <c r="B116" s="39" t="str">
        <f>IF(C116="","",VLOOKUP('OPĆI DIO'!$C$1,'OPĆI DIO'!$N$4:$W$137,9,FALSE))</f>
        <v>Sveučilišta i veleučilišta u Republici Hrvatskoj</v>
      </c>
      <c r="C116" s="270">
        <f t="shared" si="20"/>
        <v>581</v>
      </c>
      <c r="D116" s="43">
        <v>581</v>
      </c>
      <c r="E116" s="39" t="str">
        <f t="shared" si="21"/>
        <v>Mehanizam za oporavak i otpornost – bespovratna sredstva – raspoloživ predujam ili unaprijed naplaćen prihod</v>
      </c>
      <c r="F116" s="43">
        <v>4262</v>
      </c>
      <c r="G116" s="39" t="str">
        <f t="shared" si="17"/>
        <v>Ulaganja u računalne programe</v>
      </c>
      <c r="H116" s="202" t="s">
        <v>3195</v>
      </c>
      <c r="I116" s="39" t="str">
        <f t="shared" si="18"/>
        <v>RAZVOJ SUSTAVA PROGRAMSKIH SPORAZUMA ZA FINANCIRANJE SVEUČILIŠTA I ZNANSTVENIH INSTITUTA USMJERENIH NA INOVACIJE, ISTRAŽIVANJE I RAZVOJ - NPOO (C3.2. R1-I1 )</v>
      </c>
      <c r="J116" s="39" t="str">
        <f t="shared" si="19"/>
        <v>0942</v>
      </c>
      <c r="K116" s="73">
        <v>12350</v>
      </c>
      <c r="L116" s="73"/>
      <c r="M116" s="73"/>
      <c r="N116" s="242"/>
      <c r="O116" t="str">
        <f>IF(C116="","",'OPĆI DIO'!$C$1)</f>
        <v>2160 SVEUČILIŠTE U RIJECI - GRAĐEVINSKI FAKULTET</v>
      </c>
      <c r="P116" t="str">
        <f t="shared" si="22"/>
        <v>426</v>
      </c>
      <c r="Q116" t="str">
        <f t="shared" si="23"/>
        <v>42</v>
      </c>
      <c r="R116" t="str">
        <f t="shared" si="24"/>
        <v>581</v>
      </c>
      <c r="S116" t="str">
        <f t="shared" si="25"/>
        <v>94</v>
      </c>
      <c r="T116" t="str">
        <f t="shared" si="26"/>
        <v>4</v>
      </c>
      <c r="U116" t="str">
        <f t="shared" si="27"/>
        <v/>
      </c>
      <c r="Y116">
        <v>4531</v>
      </c>
      <c r="Z116" t="s">
        <v>992</v>
      </c>
      <c r="AB116" s="113" t="str">
        <f t="shared" si="34"/>
        <v>45</v>
      </c>
      <c r="AC116" t="str">
        <f t="shared" si="33"/>
        <v>453</v>
      </c>
      <c r="AE116" t="s">
        <v>993</v>
      </c>
      <c r="AF116" t="s">
        <v>790</v>
      </c>
      <c r="AG116" t="s">
        <v>962</v>
      </c>
      <c r="AH116" t="s">
        <v>963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>08006</v>
      </c>
      <c r="B117" s="39" t="str">
        <f>IF(C117="","",VLOOKUP('OPĆI DIO'!$C$1,'OPĆI DIO'!$N$4:$W$137,9,FALSE))</f>
        <v>Sveučilišta i veleučilišta u Republici Hrvatskoj</v>
      </c>
      <c r="C117" s="270">
        <f t="shared" si="20"/>
        <v>50</v>
      </c>
      <c r="D117" s="43">
        <v>5011</v>
      </c>
      <c r="E117" s="39" t="str">
        <f t="shared" si="21"/>
        <v>5011 Pomoći iz državnog proračuna kroz opće prihode i primitke</v>
      </c>
      <c r="F117" s="43">
        <v>3111</v>
      </c>
      <c r="G117" s="39" t="str">
        <f t="shared" si="17"/>
        <v>Plaće za redovan rad</v>
      </c>
      <c r="H117" s="74" t="s">
        <v>3186</v>
      </c>
      <c r="I117" s="39" t="str">
        <f t="shared" si="18"/>
        <v>PROGRAMSKO I OSTALO FINANCIRANJE JAVNIH VISOKIH UČILIŠTA – IZ EVIDENCIJSKIH PRIHODA</v>
      </c>
      <c r="J117" s="39" t="str">
        <f t="shared" si="19"/>
        <v>0942</v>
      </c>
      <c r="K117" s="73">
        <v>143000</v>
      </c>
      <c r="L117" s="73">
        <v>73100</v>
      </c>
      <c r="M117" s="73">
        <v>73100</v>
      </c>
      <c r="N117" s="242"/>
      <c r="O117" t="str">
        <f>IF(C117="","",'OPĆI DIO'!$C$1)</f>
        <v>2160 SVEUČILIŠTE U RIJECI - GRAĐEVINSKI FAKULTET</v>
      </c>
      <c r="P117" t="str">
        <f t="shared" si="22"/>
        <v>311</v>
      </c>
      <c r="Q117" t="str">
        <f t="shared" si="23"/>
        <v>31</v>
      </c>
      <c r="R117" t="str">
        <f t="shared" si="24"/>
        <v>50</v>
      </c>
      <c r="S117" t="str">
        <f t="shared" si="25"/>
        <v>94</v>
      </c>
      <c r="T117" t="str">
        <f t="shared" si="26"/>
        <v>3</v>
      </c>
      <c r="U117" t="str">
        <f t="shared" si="27"/>
        <v/>
      </c>
      <c r="Y117">
        <v>4541</v>
      </c>
      <c r="Z117" t="s">
        <v>994</v>
      </c>
      <c r="AB117" s="113" t="str">
        <f t="shared" si="34"/>
        <v>45</v>
      </c>
      <c r="AC117" t="str">
        <f t="shared" si="33"/>
        <v>454</v>
      </c>
      <c r="AE117" t="s">
        <v>995</v>
      </c>
      <c r="AF117" t="s">
        <v>662</v>
      </c>
      <c r="AG117" t="s">
        <v>665</v>
      </c>
      <c r="AH117" t="s">
        <v>666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>08006</v>
      </c>
      <c r="B118" s="39" t="str">
        <f>IF(C118="","",VLOOKUP('OPĆI DIO'!$C$1,'OPĆI DIO'!$N$4:$W$137,9,FALSE))</f>
        <v>Sveučilišta i veleučilišta u Republici Hrvatskoj</v>
      </c>
      <c r="C118" s="270">
        <f t="shared" si="20"/>
        <v>50</v>
      </c>
      <c r="D118" s="43">
        <v>5011</v>
      </c>
      <c r="E118" s="39" t="str">
        <f t="shared" si="21"/>
        <v>5011 Pomoći iz državnog proračuna kroz opće prihode i primitke</v>
      </c>
      <c r="F118" s="43">
        <v>3121</v>
      </c>
      <c r="G118" s="39" t="str">
        <f t="shared" si="17"/>
        <v>Ostali rashodi za zaposlene</v>
      </c>
      <c r="H118" s="74" t="s">
        <v>3186</v>
      </c>
      <c r="I118" s="39" t="str">
        <f t="shared" si="18"/>
        <v>PROGRAMSKO I OSTALO FINANCIRANJE JAVNIH VISOKIH UČILIŠTA – IZ EVIDENCIJSKIH PRIHODA</v>
      </c>
      <c r="J118" s="39" t="str">
        <f t="shared" si="19"/>
        <v>0942</v>
      </c>
      <c r="K118" s="73">
        <v>4200</v>
      </c>
      <c r="L118" s="73">
        <v>2100</v>
      </c>
      <c r="M118" s="73">
        <v>2100</v>
      </c>
      <c r="N118" s="242"/>
      <c r="O118" t="str">
        <f>IF(C118="","",'OPĆI DIO'!$C$1)</f>
        <v>2160 SVEUČILIŠTE U RIJECI - GRAĐEVINSKI FAKULTET</v>
      </c>
      <c r="P118" t="str">
        <f t="shared" si="22"/>
        <v>312</v>
      </c>
      <c r="Q118" t="str">
        <f t="shared" si="23"/>
        <v>31</v>
      </c>
      <c r="R118" t="str">
        <f t="shared" si="24"/>
        <v>50</v>
      </c>
      <c r="S118" t="str">
        <f t="shared" si="25"/>
        <v>94</v>
      </c>
      <c r="T118" t="str">
        <f t="shared" si="26"/>
        <v>3</v>
      </c>
      <c r="U118" t="str">
        <f t="shared" si="27"/>
        <v/>
      </c>
      <c r="Y118">
        <v>5422</v>
      </c>
      <c r="Z118" t="s">
        <v>996</v>
      </c>
      <c r="AB118" s="113" t="str">
        <f>LEFT(Y118,2)</f>
        <v>54</v>
      </c>
      <c r="AC118" t="str">
        <f>LEFT(Y118,3)</f>
        <v>542</v>
      </c>
      <c r="AE118" t="s">
        <v>997</v>
      </c>
      <c r="AF118" t="s">
        <v>830</v>
      </c>
      <c r="AG118" t="s">
        <v>678</v>
      </c>
      <c r="AH118" t="s">
        <v>679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>08006</v>
      </c>
      <c r="B119" s="39" t="str">
        <f>IF(C119="","",VLOOKUP('OPĆI DIO'!$C$1,'OPĆI DIO'!$N$4:$W$137,9,FALSE))</f>
        <v>Sveučilišta i veleučilišta u Republici Hrvatskoj</v>
      </c>
      <c r="C119" s="270">
        <f t="shared" si="20"/>
        <v>50</v>
      </c>
      <c r="D119" s="43">
        <v>5011</v>
      </c>
      <c r="E119" s="39" t="str">
        <f t="shared" si="21"/>
        <v>5011 Pomoći iz državnog proračuna kroz opće prihode i primitke</v>
      </c>
      <c r="F119" s="43">
        <v>3132</v>
      </c>
      <c r="G119" s="39" t="str">
        <f t="shared" si="17"/>
        <v>Doprinosi za obvezno zdravstveno osiguranje</v>
      </c>
      <c r="H119" s="74" t="s">
        <v>3186</v>
      </c>
      <c r="I119" s="39" t="str">
        <f t="shared" si="18"/>
        <v>PROGRAMSKO I OSTALO FINANCIRANJE JAVNIH VISOKIH UČILIŠTA – IZ EVIDENCIJSKIH PRIHODA</v>
      </c>
      <c r="J119" s="39" t="str">
        <f t="shared" si="19"/>
        <v>0942</v>
      </c>
      <c r="K119" s="73">
        <v>23595</v>
      </c>
      <c r="L119" s="73">
        <v>12060</v>
      </c>
      <c r="M119" s="73">
        <v>12060</v>
      </c>
      <c r="N119" s="242"/>
      <c r="O119" t="str">
        <f>IF(C119="","",'OPĆI DIO'!$C$1)</f>
        <v>2160 SVEUČILIŠTE U RIJECI - GRAĐEVINSKI FAKULTET</v>
      </c>
      <c r="P119" t="str">
        <f t="shared" si="22"/>
        <v>313</v>
      </c>
      <c r="Q119" t="str">
        <f t="shared" si="23"/>
        <v>31</v>
      </c>
      <c r="R119" t="str">
        <f t="shared" si="24"/>
        <v>50</v>
      </c>
      <c r="S119" t="str">
        <f t="shared" si="25"/>
        <v>94</v>
      </c>
      <c r="T119" t="str">
        <f t="shared" si="26"/>
        <v>3</v>
      </c>
      <c r="U119" t="str">
        <f t="shared" si="27"/>
        <v/>
      </c>
      <c r="Y119">
        <v>5443</v>
      </c>
      <c r="Z119" t="s">
        <v>998</v>
      </c>
      <c r="AB119" s="113" t="str">
        <f>LEFT(Y119,2)</f>
        <v>54</v>
      </c>
      <c r="AC119" t="str">
        <f>LEFT(Y119,3)</f>
        <v>544</v>
      </c>
      <c r="AE119" t="s">
        <v>999</v>
      </c>
      <c r="AF119" t="s">
        <v>1000</v>
      </c>
      <c r="AG119" t="s">
        <v>665</v>
      </c>
      <c r="AH119" t="s">
        <v>666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>08006</v>
      </c>
      <c r="B120" s="39" t="str">
        <f>IF(C120="","",VLOOKUP('OPĆI DIO'!$C$1,'OPĆI DIO'!$N$4:$W$137,9,FALSE))</f>
        <v>Sveučilišta i veleučilišta u Republici Hrvatskoj</v>
      </c>
      <c r="C120" s="270">
        <f t="shared" si="20"/>
        <v>50</v>
      </c>
      <c r="D120" s="43">
        <v>5011</v>
      </c>
      <c r="E120" s="39" t="str">
        <f t="shared" si="21"/>
        <v>5011 Pomoći iz državnog proračuna kroz opće prihode i primitke</v>
      </c>
      <c r="F120" s="43">
        <v>3212</v>
      </c>
      <c r="G120" s="39" t="str">
        <f t="shared" si="17"/>
        <v>Naknade za prijevoz, za rad na terenu i odvojeni život</v>
      </c>
      <c r="H120" s="74" t="s">
        <v>3186</v>
      </c>
      <c r="I120" s="39" t="str">
        <f t="shared" si="18"/>
        <v>PROGRAMSKO I OSTALO FINANCIRANJE JAVNIH VISOKIH UČILIŠTA – IZ EVIDENCIJSKIH PRIHODA</v>
      </c>
      <c r="J120" s="39" t="str">
        <f t="shared" si="19"/>
        <v>0942</v>
      </c>
      <c r="K120" s="73">
        <v>2955</v>
      </c>
      <c r="L120" s="73">
        <v>2740</v>
      </c>
      <c r="M120" s="73">
        <v>2740</v>
      </c>
      <c r="N120" s="242"/>
      <c r="O120" t="str">
        <f>IF(C120="","",'OPĆI DIO'!$C$1)</f>
        <v>2160 SVEUČILIŠTE U RIJECI - GRAĐEVINSKI FAKULTET</v>
      </c>
      <c r="P120" t="str">
        <f t="shared" si="22"/>
        <v>321</v>
      </c>
      <c r="Q120" t="str">
        <f t="shared" si="23"/>
        <v>32</v>
      </c>
      <c r="R120" t="str">
        <f t="shared" si="24"/>
        <v>50</v>
      </c>
      <c r="S120" t="str">
        <f t="shared" si="25"/>
        <v>94</v>
      </c>
      <c r="T120" t="str">
        <f t="shared" si="26"/>
        <v>3</v>
      </c>
      <c r="U120" t="str">
        <f t="shared" si="27"/>
        <v/>
      </c>
      <c r="Y120">
        <v>5183</v>
      </c>
      <c r="Z120" t="s">
        <v>1001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1002</v>
      </c>
      <c r="AF120" t="s">
        <v>1003</v>
      </c>
      <c r="AG120" t="s">
        <v>678</v>
      </c>
      <c r="AH120" t="s">
        <v>679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>08006</v>
      </c>
      <c r="B121" s="39" t="str">
        <f>IF(C121="","",VLOOKUP('OPĆI DIO'!$C$1,'OPĆI DIO'!$N$4:$W$137,9,FALSE))</f>
        <v>Sveučilišta i veleučilišta u Republici Hrvatskoj</v>
      </c>
      <c r="C121" s="270">
        <f t="shared" si="20"/>
        <v>50</v>
      </c>
      <c r="D121" s="43">
        <v>5011</v>
      </c>
      <c r="E121" s="39" t="str">
        <f t="shared" si="21"/>
        <v>5011 Pomoći iz državnog proračuna kroz opće prihode i primitke</v>
      </c>
      <c r="F121" s="43">
        <v>3111</v>
      </c>
      <c r="G121" s="39" t="str">
        <f t="shared" si="17"/>
        <v>Plaće za redovan rad</v>
      </c>
      <c r="H121" s="74" t="s">
        <v>3186</v>
      </c>
      <c r="I121" s="39" t="str">
        <f t="shared" si="18"/>
        <v>PROGRAMSKO I OSTALO FINANCIRANJE JAVNIH VISOKIH UČILIŠTA – IZ EVIDENCIJSKIH PRIHODA</v>
      </c>
      <c r="J121" s="39" t="str">
        <f t="shared" si="19"/>
        <v>0942</v>
      </c>
      <c r="K121" s="73">
        <v>51748</v>
      </c>
      <c r="L121" s="73">
        <v>10748</v>
      </c>
      <c r="M121" s="73"/>
      <c r="N121" s="242"/>
      <c r="O121" t="str">
        <f>IF(C121="","",'OPĆI DIO'!$C$1)</f>
        <v>2160 SVEUČILIŠTE U RIJECI - GRAĐEVINSKI FAKULTET</v>
      </c>
      <c r="P121" t="str">
        <f t="shared" si="22"/>
        <v>311</v>
      </c>
      <c r="Q121" t="str">
        <f t="shared" si="23"/>
        <v>31</v>
      </c>
      <c r="R121" t="str">
        <f t="shared" si="24"/>
        <v>50</v>
      </c>
      <c r="S121" t="str">
        <f t="shared" si="25"/>
        <v>94</v>
      </c>
      <c r="T121" t="str">
        <f t="shared" si="26"/>
        <v>3</v>
      </c>
      <c r="U121" t="str">
        <f t="shared" si="27"/>
        <v/>
      </c>
      <c r="AE121" t="s">
        <v>1004</v>
      </c>
      <c r="AF121" t="s">
        <v>1005</v>
      </c>
      <c r="AG121" t="s">
        <v>678</v>
      </c>
      <c r="AH121" t="s">
        <v>679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>08006</v>
      </c>
      <c r="B122" s="39" t="str">
        <f>IF(C122="","",VLOOKUP('OPĆI DIO'!$C$1,'OPĆI DIO'!$N$4:$W$137,9,FALSE))</f>
        <v>Sveučilišta i veleučilišta u Republici Hrvatskoj</v>
      </c>
      <c r="C122" s="270">
        <f t="shared" si="20"/>
        <v>50</v>
      </c>
      <c r="D122" s="43">
        <v>5011</v>
      </c>
      <c r="E122" s="39" t="str">
        <f t="shared" si="21"/>
        <v>5011 Pomoći iz državnog proračuna kroz opće prihode i primitke</v>
      </c>
      <c r="F122" s="43">
        <v>3121</v>
      </c>
      <c r="G122" s="39" t="str">
        <f t="shared" si="17"/>
        <v>Ostali rashodi za zaposlene</v>
      </c>
      <c r="H122" s="74" t="s">
        <v>3186</v>
      </c>
      <c r="I122" s="39" t="str">
        <f t="shared" si="18"/>
        <v>PROGRAMSKO I OSTALO FINANCIRANJE JAVNIH VISOKIH UČILIŠTA – IZ EVIDENCIJSKIH PRIHODA</v>
      </c>
      <c r="J122" s="39" t="str">
        <f t="shared" si="19"/>
        <v>0942</v>
      </c>
      <c r="K122" s="73">
        <v>1100</v>
      </c>
      <c r="L122" s="73">
        <v>400</v>
      </c>
      <c r="M122" s="73"/>
      <c r="N122" s="242"/>
      <c r="O122" t="str">
        <f>IF(C122="","",'OPĆI DIO'!$C$1)</f>
        <v>2160 SVEUČILIŠTE U RIJECI - GRAĐEVINSKI FAKULTET</v>
      </c>
      <c r="P122" t="str">
        <f t="shared" si="22"/>
        <v>312</v>
      </c>
      <c r="Q122" t="str">
        <f t="shared" si="23"/>
        <v>31</v>
      </c>
      <c r="R122" t="str">
        <f t="shared" si="24"/>
        <v>50</v>
      </c>
      <c r="S122" t="str">
        <f t="shared" si="25"/>
        <v>94</v>
      </c>
      <c r="T122" t="str">
        <f t="shared" si="26"/>
        <v>3</v>
      </c>
      <c r="U122" t="str">
        <f t="shared" si="27"/>
        <v/>
      </c>
      <c r="AE122" t="s">
        <v>1006</v>
      </c>
      <c r="AF122" t="s">
        <v>1007</v>
      </c>
      <c r="AG122" t="s">
        <v>665</v>
      </c>
      <c r="AH122" t="s">
        <v>666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>08006</v>
      </c>
      <c r="B123" s="39" t="str">
        <f>IF(C123="","",VLOOKUP('OPĆI DIO'!$C$1,'OPĆI DIO'!$N$4:$W$137,9,FALSE))</f>
        <v>Sveučilišta i veleučilišta u Republici Hrvatskoj</v>
      </c>
      <c r="C123" s="270">
        <f t="shared" si="20"/>
        <v>50</v>
      </c>
      <c r="D123" s="43">
        <v>5011</v>
      </c>
      <c r="E123" s="39" t="str">
        <f t="shared" si="21"/>
        <v>5011 Pomoći iz državnog proračuna kroz opće prihode i primitke</v>
      </c>
      <c r="F123" s="43">
        <v>3132</v>
      </c>
      <c r="G123" s="39" t="str">
        <f t="shared" si="17"/>
        <v>Doprinosi za obvezno zdravstveno osiguranje</v>
      </c>
      <c r="H123" s="74" t="s">
        <v>3186</v>
      </c>
      <c r="I123" s="39" t="str">
        <f t="shared" si="18"/>
        <v>PROGRAMSKO I OSTALO FINANCIRANJE JAVNIH VISOKIH UČILIŠTA – IZ EVIDENCIJSKIH PRIHODA</v>
      </c>
      <c r="J123" s="39" t="str">
        <f t="shared" si="19"/>
        <v>0942</v>
      </c>
      <c r="K123" s="73">
        <v>8537</v>
      </c>
      <c r="L123" s="73">
        <v>1773</v>
      </c>
      <c r="M123" s="73"/>
      <c r="N123" s="242"/>
      <c r="O123" t="str">
        <f>IF(C123="","",'OPĆI DIO'!$C$1)</f>
        <v>2160 SVEUČILIŠTE U RIJECI - GRAĐEVINSKI FAKULTET</v>
      </c>
      <c r="P123" t="str">
        <f t="shared" si="22"/>
        <v>313</v>
      </c>
      <c r="Q123" t="str">
        <f t="shared" si="23"/>
        <v>31</v>
      </c>
      <c r="R123" t="str">
        <f t="shared" si="24"/>
        <v>50</v>
      </c>
      <c r="S123" t="str">
        <f t="shared" si="25"/>
        <v>94</v>
      </c>
      <c r="T123" t="str">
        <f t="shared" si="26"/>
        <v>3</v>
      </c>
      <c r="U123" t="str">
        <f t="shared" si="27"/>
        <v/>
      </c>
      <c r="AE123" t="s">
        <v>1008</v>
      </c>
      <c r="AF123" t="s">
        <v>1009</v>
      </c>
      <c r="AG123" t="s">
        <v>678</v>
      </c>
      <c r="AH123" t="s">
        <v>679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>08006</v>
      </c>
      <c r="B124" s="39" t="str">
        <f>IF(C124="","",VLOOKUP('OPĆI DIO'!$C$1,'OPĆI DIO'!$N$4:$W$137,9,FALSE))</f>
        <v>Sveučilišta i veleučilišta u Republici Hrvatskoj</v>
      </c>
      <c r="C124" s="270">
        <f t="shared" si="20"/>
        <v>50</v>
      </c>
      <c r="D124" s="43">
        <v>5011</v>
      </c>
      <c r="E124" s="39" t="str">
        <f t="shared" si="21"/>
        <v>5011 Pomoći iz državnog proračuna kroz opće prihode i primitke</v>
      </c>
      <c r="F124" s="43">
        <v>3211</v>
      </c>
      <c r="G124" s="39" t="str">
        <f t="shared" si="17"/>
        <v>Službena putovanja</v>
      </c>
      <c r="H124" s="74" t="s">
        <v>3186</v>
      </c>
      <c r="I124" s="39" t="str">
        <f t="shared" si="18"/>
        <v>PROGRAMSKO I OSTALO FINANCIRANJE JAVNIH VISOKIH UČILIŠTA – IZ EVIDENCIJSKIH PRIHODA</v>
      </c>
      <c r="J124" s="39" t="str">
        <f t="shared" si="19"/>
        <v>0942</v>
      </c>
      <c r="K124" s="73">
        <v>1048</v>
      </c>
      <c r="L124" s="73">
        <v>5287</v>
      </c>
      <c r="M124" s="73">
        <v>2708</v>
      </c>
      <c r="N124" s="242"/>
      <c r="O124" t="str">
        <f>IF(C124="","",'OPĆI DIO'!$C$1)</f>
        <v>2160 SVEUČILIŠTE U RIJECI - GRAĐEVINSKI FAKULTET</v>
      </c>
      <c r="P124" t="str">
        <f t="shared" si="22"/>
        <v>321</v>
      </c>
      <c r="Q124" t="str">
        <f t="shared" si="23"/>
        <v>32</v>
      </c>
      <c r="R124" t="str">
        <f t="shared" si="24"/>
        <v>50</v>
      </c>
      <c r="S124" t="str">
        <f t="shared" si="25"/>
        <v>94</v>
      </c>
      <c r="T124" t="str">
        <f t="shared" si="26"/>
        <v>3</v>
      </c>
      <c r="U124" t="str">
        <f t="shared" si="27"/>
        <v/>
      </c>
      <c r="AE124" t="s">
        <v>1010</v>
      </c>
      <c r="AF124" t="s">
        <v>1011</v>
      </c>
      <c r="AG124" t="s">
        <v>652</v>
      </c>
      <c r="AH124" t="s">
        <v>653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>08006</v>
      </c>
      <c r="B125" s="39" t="str">
        <f>IF(C125="","",VLOOKUP('OPĆI DIO'!$C$1,'OPĆI DIO'!$N$4:$W$137,9,FALSE))</f>
        <v>Sveučilišta i veleučilišta u Republici Hrvatskoj</v>
      </c>
      <c r="C125" s="270">
        <f t="shared" si="20"/>
        <v>50</v>
      </c>
      <c r="D125" s="43">
        <v>5011</v>
      </c>
      <c r="E125" s="39" t="str">
        <f t="shared" si="21"/>
        <v>5011 Pomoći iz državnog proračuna kroz opće prihode i primitke</v>
      </c>
      <c r="F125" s="43">
        <v>3212</v>
      </c>
      <c r="G125" s="39" t="str">
        <f t="shared" si="17"/>
        <v>Naknade za prijevoz, za rad na terenu i odvojeni život</v>
      </c>
      <c r="H125" s="74" t="s">
        <v>3186</v>
      </c>
      <c r="I125" s="39" t="str">
        <f t="shared" si="18"/>
        <v>PROGRAMSKO I OSTALO FINANCIRANJE JAVNIH VISOKIH UČILIŠTA – IZ EVIDENCIJSKIH PRIHODA</v>
      </c>
      <c r="J125" s="39" t="str">
        <f t="shared" si="19"/>
        <v>0942</v>
      </c>
      <c r="K125" s="73">
        <v>1660</v>
      </c>
      <c r="L125" s="73">
        <v>351</v>
      </c>
      <c r="M125" s="73"/>
      <c r="N125" s="242"/>
      <c r="O125" t="str">
        <f>IF(C125="","",'OPĆI DIO'!$C$1)</f>
        <v>2160 SVEUČILIŠTE U RIJECI - GRAĐEVINSKI FAKULTET</v>
      </c>
      <c r="P125" t="str">
        <f t="shared" si="22"/>
        <v>321</v>
      </c>
      <c r="Q125" t="str">
        <f t="shared" si="23"/>
        <v>32</v>
      </c>
      <c r="R125" t="str">
        <f t="shared" si="24"/>
        <v>50</v>
      </c>
      <c r="S125" t="str">
        <f t="shared" si="25"/>
        <v>94</v>
      </c>
      <c r="T125" t="str">
        <f t="shared" si="26"/>
        <v>3</v>
      </c>
      <c r="U125" t="str">
        <f t="shared" si="27"/>
        <v/>
      </c>
      <c r="AE125" t="s">
        <v>1012</v>
      </c>
      <c r="AF125" t="s">
        <v>1013</v>
      </c>
      <c r="AG125" t="s">
        <v>652</v>
      </c>
      <c r="AH125" t="s">
        <v>653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>08006</v>
      </c>
      <c r="B126" s="39" t="str">
        <f>IF(C126="","",VLOOKUP('OPĆI DIO'!$C$1,'OPĆI DIO'!$N$4:$W$137,9,FALSE))</f>
        <v>Sveučilišta i veleučilišta u Republici Hrvatskoj</v>
      </c>
      <c r="C126" s="270">
        <f t="shared" si="20"/>
        <v>50</v>
      </c>
      <c r="D126" s="43">
        <v>5011</v>
      </c>
      <c r="E126" s="39" t="str">
        <f t="shared" si="21"/>
        <v>5011 Pomoći iz državnog proračuna kroz opće prihode i primitke</v>
      </c>
      <c r="F126" s="43">
        <v>3213</v>
      </c>
      <c r="G126" s="39" t="str">
        <f t="shared" si="17"/>
        <v>Stručno usavršavanje zaposlenika</v>
      </c>
      <c r="H126" s="74" t="s">
        <v>3186</v>
      </c>
      <c r="I126" s="39" t="str">
        <f t="shared" si="18"/>
        <v>PROGRAMSKO I OSTALO FINANCIRANJE JAVNIH VISOKIH UČILIŠTA – IZ EVIDENCIJSKIH PRIHODA</v>
      </c>
      <c r="J126" s="39" t="str">
        <f t="shared" si="19"/>
        <v>0942</v>
      </c>
      <c r="K126" s="73">
        <v>550</v>
      </c>
      <c r="L126" s="73">
        <v>3201</v>
      </c>
      <c r="M126" s="73">
        <v>2708</v>
      </c>
      <c r="N126" s="242"/>
      <c r="O126" t="str">
        <f>IF(C126="","",'OPĆI DIO'!$C$1)</f>
        <v>2160 SVEUČILIŠTE U RIJECI - GRAĐEVINSKI FAKULTET</v>
      </c>
      <c r="P126" t="str">
        <f t="shared" si="22"/>
        <v>321</v>
      </c>
      <c r="Q126" t="str">
        <f t="shared" si="23"/>
        <v>32</v>
      </c>
      <c r="R126" t="str">
        <f t="shared" si="24"/>
        <v>50</v>
      </c>
      <c r="S126" t="str">
        <f t="shared" si="25"/>
        <v>94</v>
      </c>
      <c r="T126" t="str">
        <f t="shared" si="26"/>
        <v>3</v>
      </c>
      <c r="U126" t="str">
        <f t="shared" si="27"/>
        <v/>
      </c>
      <c r="AE126" t="s">
        <v>1014</v>
      </c>
      <c r="AF126" t="s">
        <v>1015</v>
      </c>
      <c r="AG126" t="s">
        <v>652</v>
      </c>
      <c r="AH126" t="s">
        <v>653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>08006</v>
      </c>
      <c r="B127" s="39" t="str">
        <f>IF(C127="","",VLOOKUP('OPĆI DIO'!$C$1,'OPĆI DIO'!$N$4:$W$137,9,FALSE))</f>
        <v>Sveučilišta i veleučilišta u Republici Hrvatskoj</v>
      </c>
      <c r="C127" s="270">
        <f t="shared" si="20"/>
        <v>50</v>
      </c>
      <c r="D127" s="43">
        <v>5011</v>
      </c>
      <c r="E127" s="39" t="str">
        <f t="shared" si="21"/>
        <v>5011 Pomoći iz državnog proračuna kroz opće prihode i primitke</v>
      </c>
      <c r="F127" s="43">
        <v>3232</v>
      </c>
      <c r="G127" s="39" t="str">
        <f t="shared" si="17"/>
        <v>Usluge tekućeg i investicijskog održavanja</v>
      </c>
      <c r="H127" s="74" t="s">
        <v>3186</v>
      </c>
      <c r="I127" s="39" t="str">
        <f t="shared" si="18"/>
        <v>PROGRAMSKO I OSTALO FINANCIRANJE JAVNIH VISOKIH UČILIŠTA – IZ EVIDENCIJSKIH PRIHODA</v>
      </c>
      <c r="J127" s="39" t="str">
        <f t="shared" si="19"/>
        <v>0942</v>
      </c>
      <c r="K127" s="73">
        <v>500</v>
      </c>
      <c r="L127" s="73">
        <v>700</v>
      </c>
      <c r="M127" s="73"/>
      <c r="N127" s="242"/>
      <c r="O127" t="str">
        <f>IF(C127="","",'OPĆI DIO'!$C$1)</f>
        <v>2160 SVEUČILIŠTE U RIJECI - GRAĐEVINSKI FAKULTET</v>
      </c>
      <c r="P127" t="str">
        <f t="shared" si="22"/>
        <v>323</v>
      </c>
      <c r="Q127" t="str">
        <f t="shared" si="23"/>
        <v>32</v>
      </c>
      <c r="R127" t="str">
        <f t="shared" si="24"/>
        <v>50</v>
      </c>
      <c r="S127" t="str">
        <f t="shared" si="25"/>
        <v>94</v>
      </c>
      <c r="T127" t="str">
        <f t="shared" si="26"/>
        <v>3</v>
      </c>
      <c r="U127" t="str">
        <f t="shared" si="27"/>
        <v/>
      </c>
      <c r="AE127" t="s">
        <v>1016</v>
      </c>
      <c r="AF127" t="s">
        <v>1017</v>
      </c>
      <c r="AG127" t="s">
        <v>652</v>
      </c>
      <c r="AH127" t="s">
        <v>653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>08006</v>
      </c>
      <c r="B128" s="39" t="str">
        <f>IF(C128="","",VLOOKUP('OPĆI DIO'!$C$1,'OPĆI DIO'!$N$4:$W$137,9,FALSE))</f>
        <v>Sveučilišta i veleučilišta u Republici Hrvatskoj</v>
      </c>
      <c r="C128" s="270">
        <f t="shared" si="20"/>
        <v>50</v>
      </c>
      <c r="D128" s="43">
        <v>5011</v>
      </c>
      <c r="E128" s="39" t="str">
        <f t="shared" si="21"/>
        <v>5011 Pomoći iz državnog proračuna kroz opće prihode i primitke</v>
      </c>
      <c r="F128" s="43">
        <v>3233</v>
      </c>
      <c r="G128" s="39" t="str">
        <f t="shared" si="17"/>
        <v>Usluge promidžbe i informiranja</v>
      </c>
      <c r="H128" s="74" t="s">
        <v>3186</v>
      </c>
      <c r="I128" s="39" t="str">
        <f t="shared" si="18"/>
        <v>PROGRAMSKO I OSTALO FINANCIRANJE JAVNIH VISOKIH UČILIŠTA – IZ EVIDENCIJSKIH PRIHODA</v>
      </c>
      <c r="J128" s="39" t="str">
        <f t="shared" si="19"/>
        <v>0942</v>
      </c>
      <c r="K128" s="73">
        <v>1000</v>
      </c>
      <c r="L128" s="73">
        <v>1000</v>
      </c>
      <c r="M128" s="73"/>
      <c r="N128" s="242"/>
      <c r="O128" t="str">
        <f>IF(C128="","",'OPĆI DIO'!$C$1)</f>
        <v>2160 SVEUČILIŠTE U RIJECI - GRAĐEVINSKI FAKULTET</v>
      </c>
      <c r="P128" t="str">
        <f t="shared" si="22"/>
        <v>323</v>
      </c>
      <c r="Q128" t="str">
        <f t="shared" si="23"/>
        <v>32</v>
      </c>
      <c r="R128" t="str">
        <f t="shared" si="24"/>
        <v>50</v>
      </c>
      <c r="S128" t="str">
        <f t="shared" si="25"/>
        <v>94</v>
      </c>
      <c r="T128" t="str">
        <f t="shared" si="26"/>
        <v>3</v>
      </c>
      <c r="U128" t="str">
        <f t="shared" si="27"/>
        <v/>
      </c>
      <c r="AE128" t="s">
        <v>1018</v>
      </c>
      <c r="AF128" t="s">
        <v>1019</v>
      </c>
      <c r="AG128" t="s">
        <v>652</v>
      </c>
      <c r="AH128" t="s">
        <v>653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>08006</v>
      </c>
      <c r="B129" s="39" t="str">
        <f>IF(C129="","",VLOOKUP('OPĆI DIO'!$C$1,'OPĆI DIO'!$N$4:$W$137,9,FALSE))</f>
        <v>Sveučilišta i veleučilišta u Republici Hrvatskoj</v>
      </c>
      <c r="C129" s="270">
        <f t="shared" si="20"/>
        <v>50</v>
      </c>
      <c r="D129" s="43">
        <v>5011</v>
      </c>
      <c r="E129" s="39" t="str">
        <f t="shared" si="21"/>
        <v>5011 Pomoći iz državnog proračuna kroz opće prihode i primitke</v>
      </c>
      <c r="F129" s="43">
        <v>3235</v>
      </c>
      <c r="G129" s="39" t="str">
        <f t="shared" si="17"/>
        <v>Zakupnine i najamnine</v>
      </c>
      <c r="H129" s="74" t="s">
        <v>3186</v>
      </c>
      <c r="I129" s="39" t="str">
        <f t="shared" si="18"/>
        <v>PROGRAMSKO I OSTALO FINANCIRANJE JAVNIH VISOKIH UČILIŠTA – IZ EVIDENCIJSKIH PRIHODA</v>
      </c>
      <c r="J129" s="39" t="str">
        <f t="shared" si="19"/>
        <v>0942</v>
      </c>
      <c r="K129" s="73">
        <v>4325</v>
      </c>
      <c r="L129" s="73">
        <v>4325</v>
      </c>
      <c r="M129" s="73"/>
      <c r="N129" s="242"/>
      <c r="O129" t="str">
        <f>IF(C129="","",'OPĆI DIO'!$C$1)</f>
        <v>2160 SVEUČILIŠTE U RIJECI - GRAĐEVINSKI FAKULTET</v>
      </c>
      <c r="P129" t="str">
        <f t="shared" si="22"/>
        <v>323</v>
      </c>
      <c r="Q129" t="str">
        <f t="shared" si="23"/>
        <v>32</v>
      </c>
      <c r="R129" t="str">
        <f t="shared" si="24"/>
        <v>50</v>
      </c>
      <c r="S129" t="str">
        <f t="shared" si="25"/>
        <v>94</v>
      </c>
      <c r="T129" t="str">
        <f t="shared" si="26"/>
        <v>3</v>
      </c>
      <c r="U129" t="str">
        <f t="shared" si="27"/>
        <v/>
      </c>
      <c r="AE129" t="s">
        <v>1020</v>
      </c>
      <c r="AF129" t="s">
        <v>1021</v>
      </c>
      <c r="AG129" t="s">
        <v>678</v>
      </c>
      <c r="AH129" t="s">
        <v>679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>08006</v>
      </c>
      <c r="B130" s="39" t="str">
        <f>IF(C130="","",VLOOKUP('OPĆI DIO'!$C$1,'OPĆI DIO'!$N$4:$W$137,9,FALSE))</f>
        <v>Sveučilišta i veleučilišta u Republici Hrvatskoj</v>
      </c>
      <c r="C130" s="270">
        <f t="shared" si="20"/>
        <v>50</v>
      </c>
      <c r="D130" s="43">
        <v>5011</v>
      </c>
      <c r="E130" s="39" t="str">
        <f t="shared" si="21"/>
        <v>5011 Pomoći iz državnog proračuna kroz opće prihode i primitke</v>
      </c>
      <c r="F130" s="43">
        <v>3239</v>
      </c>
      <c r="G130" s="39" t="str">
        <f t="shared" si="17"/>
        <v>Ostale usluge</v>
      </c>
      <c r="H130" s="74" t="s">
        <v>3186</v>
      </c>
      <c r="I130" s="39" t="str">
        <f t="shared" si="18"/>
        <v>PROGRAMSKO I OSTALO FINANCIRANJE JAVNIH VISOKIH UČILIŠTA – IZ EVIDENCIJSKIH PRIHODA</v>
      </c>
      <c r="J130" s="39" t="str">
        <f t="shared" si="19"/>
        <v>0942</v>
      </c>
      <c r="K130" s="73">
        <v>200</v>
      </c>
      <c r="L130" s="73">
        <v>200</v>
      </c>
      <c r="M130" s="73"/>
      <c r="N130" s="242"/>
      <c r="O130" t="str">
        <f>IF(C130="","",'OPĆI DIO'!$C$1)</f>
        <v>2160 SVEUČILIŠTE U RIJECI - GRAĐEVINSKI FAKULTET</v>
      </c>
      <c r="P130" t="str">
        <f t="shared" si="22"/>
        <v>323</v>
      </c>
      <c r="Q130" t="str">
        <f t="shared" si="23"/>
        <v>32</v>
      </c>
      <c r="R130" t="str">
        <f t="shared" si="24"/>
        <v>50</v>
      </c>
      <c r="S130" t="str">
        <f t="shared" si="25"/>
        <v>94</v>
      </c>
      <c r="T130" t="str">
        <f t="shared" si="26"/>
        <v>3</v>
      </c>
      <c r="U130" t="str">
        <f t="shared" si="27"/>
        <v/>
      </c>
      <c r="AE130" t="s">
        <v>1022</v>
      </c>
      <c r="AF130" t="s">
        <v>1023</v>
      </c>
      <c r="AG130" t="s">
        <v>678</v>
      </c>
      <c r="AH130" t="s">
        <v>679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>08006</v>
      </c>
      <c r="B131" s="39" t="str">
        <f>IF(C131="","",VLOOKUP('OPĆI DIO'!$C$1,'OPĆI DIO'!$N$4:$W$137,9,FALSE))</f>
        <v>Sveučilišta i veleučilišta u Republici Hrvatskoj</v>
      </c>
      <c r="C131" s="270">
        <f t="shared" si="20"/>
        <v>50</v>
      </c>
      <c r="D131" s="43">
        <v>5011</v>
      </c>
      <c r="E131" s="39" t="str">
        <f t="shared" si="21"/>
        <v>5011 Pomoći iz državnog proračuna kroz opće prihode i primitke</v>
      </c>
      <c r="F131" s="43">
        <v>3241</v>
      </c>
      <c r="G131" s="39" t="str">
        <f t="shared" ref="G131:G194" si="37">IFERROR(VLOOKUP(F131,$Y$5:$AA$129,2,FALSE),"")</f>
        <v>Naknade troškova osobama izvan radnog odnosa</v>
      </c>
      <c r="H131" s="74" t="s">
        <v>3186</v>
      </c>
      <c r="I131" s="39" t="str">
        <f t="shared" ref="I131:I194" si="38">IFERROR(VLOOKUP(H131,$AE$6:$AF$356,2,FALSE),"")</f>
        <v>PROGRAMSKO I OSTALO FINANCIRANJE JAVNIH VISOKIH UČILIŠTA – IZ EVIDENCIJSKIH PRIHODA</v>
      </c>
      <c r="J131" s="39" t="str">
        <f t="shared" ref="J131:J194" si="39">IFERROR(VLOOKUP(H131,$AE$6:$AI$356,3,FALSE),"")</f>
        <v>0942</v>
      </c>
      <c r="K131" s="73">
        <v>500</v>
      </c>
      <c r="L131" s="73">
        <v>500</v>
      </c>
      <c r="M131" s="73"/>
      <c r="N131" s="242"/>
      <c r="O131" t="str">
        <f>IF(C131="","",'OPĆI DIO'!$C$1)</f>
        <v>2160 SVEUČILIŠTE U RIJECI - GRAĐEVINSKI FAKULTET</v>
      </c>
      <c r="P131" t="str">
        <f t="shared" si="22"/>
        <v>324</v>
      </c>
      <c r="Q131" t="str">
        <f t="shared" si="23"/>
        <v>32</v>
      </c>
      <c r="R131" t="str">
        <f t="shared" si="24"/>
        <v>50</v>
      </c>
      <c r="S131" t="str">
        <f t="shared" si="25"/>
        <v>94</v>
      </c>
      <c r="T131" t="str">
        <f t="shared" si="26"/>
        <v>3</v>
      </c>
      <c r="U131" t="str">
        <f t="shared" si="27"/>
        <v/>
      </c>
      <c r="AE131" t="s">
        <v>1024</v>
      </c>
      <c r="AF131" t="s">
        <v>1025</v>
      </c>
      <c r="AG131" t="s">
        <v>678</v>
      </c>
      <c r="AH131" t="s">
        <v>679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>08006</v>
      </c>
      <c r="B132" s="39" t="str">
        <f>IF(C132="","",VLOOKUP('OPĆI DIO'!$C$1,'OPĆI DIO'!$N$4:$W$137,9,FALSE))</f>
        <v>Sveučilišta i veleučilišta u Republici Hrvatskoj</v>
      </c>
      <c r="C132" s="270">
        <f t="shared" ref="C132:C195" si="40">IFERROR(VLOOKUP(D132,$V$6:$X$43,3,FALSE),"")</f>
        <v>50</v>
      </c>
      <c r="D132" s="43">
        <v>5011</v>
      </c>
      <c r="E132" s="39" t="str">
        <f t="shared" ref="E132:E195" si="41">IFERROR(VLOOKUP(D132,$V$6:$W$43,2,FALSE),"")</f>
        <v>5011 Pomoći iz državnog proračuna kroz opće prihode i primitke</v>
      </c>
      <c r="F132" s="43">
        <v>3293</v>
      </c>
      <c r="G132" s="39" t="str">
        <f t="shared" si="37"/>
        <v>Reprezentacija</v>
      </c>
      <c r="H132" s="74" t="s">
        <v>3186</v>
      </c>
      <c r="I132" s="39" t="str">
        <f t="shared" si="38"/>
        <v>PROGRAMSKO I OSTALO FINANCIRANJE JAVNIH VISOKIH UČILIŠTA – IZ EVIDENCIJSKIH PRIHODA</v>
      </c>
      <c r="J132" s="39" t="str">
        <f t="shared" si="39"/>
        <v>0942</v>
      </c>
      <c r="K132" s="73">
        <v>534</v>
      </c>
      <c r="L132" s="73">
        <v>1000</v>
      </c>
      <c r="M132" s="73"/>
      <c r="N132" s="242"/>
      <c r="O132" t="str">
        <f>IF(C132="","",'OPĆI DIO'!$C$1)</f>
        <v>2160 SVEUČILIŠTE U RIJECI - GRAĐEVINSKI FAKULTET</v>
      </c>
      <c r="P132" t="str">
        <f t="shared" ref="P132:P195" si="42">LEFT(F132,3)</f>
        <v>329</v>
      </c>
      <c r="Q132" t="str">
        <f t="shared" ref="Q132:Q195" si="43">LEFT(F132,2)</f>
        <v>32</v>
      </c>
      <c r="R132" t="str">
        <f t="shared" ref="R132:R195" si="44">LEFT(C132,3)</f>
        <v>50</v>
      </c>
      <c r="S132" t="str">
        <f t="shared" ref="S132:S195" si="45">MID(J132,2,2)</f>
        <v>94</v>
      </c>
      <c r="T132" t="str">
        <f t="shared" ref="T132:T195" si="46">LEFT(F132,1)</f>
        <v>3</v>
      </c>
      <c r="U132" t="str">
        <f t="shared" ref="U132:U195" si="47">IFERROR(VLOOKUP(C132,$V$6:$X$34,3,FALSE),"")</f>
        <v/>
      </c>
      <c r="AE132" t="s">
        <v>1026</v>
      </c>
      <c r="AF132" t="s">
        <v>1027</v>
      </c>
      <c r="AG132" t="s">
        <v>678</v>
      </c>
      <c r="AH132" t="s">
        <v>679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>08006</v>
      </c>
      <c r="B133" s="39" t="str">
        <f>IF(C133="","",VLOOKUP('OPĆI DIO'!$C$1,'OPĆI DIO'!$N$4:$W$137,9,FALSE))</f>
        <v>Sveučilišta i veleučilišta u Republici Hrvatskoj</v>
      </c>
      <c r="C133" s="270">
        <f t="shared" si="40"/>
        <v>50</v>
      </c>
      <c r="D133" s="43">
        <v>5011</v>
      </c>
      <c r="E133" s="39" t="str">
        <f t="shared" si="41"/>
        <v>5011 Pomoći iz državnog proračuna kroz opće prihode i primitke</v>
      </c>
      <c r="F133" s="43">
        <v>3294</v>
      </c>
      <c r="G133" s="39" t="str">
        <f t="shared" si="37"/>
        <v>Članarine i norme</v>
      </c>
      <c r="H133" s="74" t="s">
        <v>3186</v>
      </c>
      <c r="I133" s="39" t="str">
        <f t="shared" si="38"/>
        <v>PROGRAMSKO I OSTALO FINANCIRANJE JAVNIH VISOKIH UČILIŠTA – IZ EVIDENCIJSKIH PRIHODA</v>
      </c>
      <c r="J133" s="39" t="str">
        <f t="shared" si="39"/>
        <v>0942</v>
      </c>
      <c r="K133" s="73">
        <v>35</v>
      </c>
      <c r="L133" s="73">
        <v>35</v>
      </c>
      <c r="M133" s="73"/>
      <c r="N133" s="242"/>
      <c r="O133" t="str">
        <f>IF(C133="","",'OPĆI DIO'!$C$1)</f>
        <v>2160 SVEUČILIŠTE U RIJECI - GRAĐEVINSKI FAKULTET</v>
      </c>
      <c r="P133" t="str">
        <f t="shared" si="42"/>
        <v>329</v>
      </c>
      <c r="Q133" t="str">
        <f t="shared" si="43"/>
        <v>32</v>
      </c>
      <c r="R133" t="str">
        <f t="shared" si="44"/>
        <v>50</v>
      </c>
      <c r="S133" t="str">
        <f t="shared" si="45"/>
        <v>94</v>
      </c>
      <c r="T133" t="str">
        <f t="shared" si="46"/>
        <v>3</v>
      </c>
      <c r="U133" t="str">
        <f t="shared" si="47"/>
        <v/>
      </c>
      <c r="AE133" t="s">
        <v>1028</v>
      </c>
      <c r="AF133" t="s">
        <v>1029</v>
      </c>
      <c r="AG133" t="s">
        <v>665</v>
      </c>
      <c r="AH133" t="s">
        <v>666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>08006</v>
      </c>
      <c r="B134" s="39" t="str">
        <f>IF(C134="","",VLOOKUP('OPĆI DIO'!$C$1,'OPĆI DIO'!$N$4:$W$137,9,FALSE))</f>
        <v>Sveučilišta i veleučilišta u Republici Hrvatskoj</v>
      </c>
      <c r="C134" s="270">
        <f t="shared" si="40"/>
        <v>50</v>
      </c>
      <c r="D134" s="43">
        <v>5011</v>
      </c>
      <c r="E134" s="39" t="str">
        <f t="shared" si="41"/>
        <v>5011 Pomoći iz državnog proračuna kroz opće prihode i primitke</v>
      </c>
      <c r="F134" s="43">
        <v>4123</v>
      </c>
      <c r="G134" s="39" t="str">
        <f t="shared" si="37"/>
        <v>Licence</v>
      </c>
      <c r="H134" s="74" t="s">
        <v>3186</v>
      </c>
      <c r="I134" s="39" t="str">
        <f t="shared" si="38"/>
        <v>PROGRAMSKO I OSTALO FINANCIRANJE JAVNIH VISOKIH UČILIŠTA – IZ EVIDENCIJSKIH PRIHODA</v>
      </c>
      <c r="J134" s="39" t="str">
        <f t="shared" si="39"/>
        <v>0942</v>
      </c>
      <c r="K134" s="73">
        <v>1600</v>
      </c>
      <c r="L134" s="73"/>
      <c r="M134" s="73"/>
      <c r="N134" s="242"/>
      <c r="O134" t="str">
        <f>IF(C134="","",'OPĆI DIO'!$C$1)</f>
        <v>2160 SVEUČILIŠTE U RIJECI - GRAĐEVINSKI FAKULTET</v>
      </c>
      <c r="P134" t="str">
        <f t="shared" si="42"/>
        <v>412</v>
      </c>
      <c r="Q134" t="str">
        <f t="shared" si="43"/>
        <v>41</v>
      </c>
      <c r="R134" t="str">
        <f t="shared" si="44"/>
        <v>50</v>
      </c>
      <c r="S134" t="str">
        <f t="shared" si="45"/>
        <v>94</v>
      </c>
      <c r="T134" t="str">
        <f t="shared" si="46"/>
        <v>4</v>
      </c>
      <c r="U134" t="str">
        <f t="shared" si="47"/>
        <v/>
      </c>
      <c r="AE134" t="s">
        <v>1030</v>
      </c>
      <c r="AF134" t="s">
        <v>1031</v>
      </c>
      <c r="AG134" t="s">
        <v>678</v>
      </c>
      <c r="AH134" t="s">
        <v>679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>08006</v>
      </c>
      <c r="B135" s="39" t="str">
        <f>IF(C135="","",VLOOKUP('OPĆI DIO'!$C$1,'OPĆI DIO'!$N$4:$W$137,9,FALSE))</f>
        <v>Sveučilišta i veleučilišta u Republici Hrvatskoj</v>
      </c>
      <c r="C135" s="270">
        <f t="shared" si="40"/>
        <v>50</v>
      </c>
      <c r="D135" s="43">
        <v>5011</v>
      </c>
      <c r="E135" s="39" t="str">
        <f t="shared" si="41"/>
        <v>5011 Pomoći iz državnog proračuna kroz opće prihode i primitke</v>
      </c>
      <c r="F135" s="43">
        <v>4221</v>
      </c>
      <c r="G135" s="39" t="str">
        <f t="shared" si="37"/>
        <v>Uredska oprema i namještaj</v>
      </c>
      <c r="H135" s="74" t="s">
        <v>3186</v>
      </c>
      <c r="I135" s="39" t="str">
        <f t="shared" si="38"/>
        <v>PROGRAMSKO I OSTALO FINANCIRANJE JAVNIH VISOKIH UČILIŠTA – IZ EVIDENCIJSKIH PRIHODA</v>
      </c>
      <c r="J135" s="39" t="str">
        <f t="shared" si="39"/>
        <v>0942</v>
      </c>
      <c r="K135" s="73">
        <v>1900</v>
      </c>
      <c r="L135" s="73"/>
      <c r="M135" s="73"/>
      <c r="N135" s="242"/>
      <c r="O135" t="str">
        <f>IF(C135="","",'OPĆI DIO'!$C$1)</f>
        <v>2160 SVEUČILIŠTE U RIJECI - GRAĐEVINSKI FAKULTET</v>
      </c>
      <c r="P135" t="str">
        <f t="shared" si="42"/>
        <v>422</v>
      </c>
      <c r="Q135" t="str">
        <f t="shared" si="43"/>
        <v>42</v>
      </c>
      <c r="R135" t="str">
        <f t="shared" si="44"/>
        <v>50</v>
      </c>
      <c r="S135" t="str">
        <f t="shared" si="45"/>
        <v>94</v>
      </c>
      <c r="T135" t="str">
        <f t="shared" si="46"/>
        <v>4</v>
      </c>
      <c r="U135" t="str">
        <f t="shared" si="47"/>
        <v/>
      </c>
      <c r="AE135" t="s">
        <v>1032</v>
      </c>
      <c r="AF135" t="s">
        <v>1033</v>
      </c>
      <c r="AG135" t="s">
        <v>665</v>
      </c>
      <c r="AH135" t="s">
        <v>666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>08006</v>
      </c>
      <c r="B136" s="39" t="str">
        <f>IF(C136="","",VLOOKUP('OPĆI DIO'!$C$1,'OPĆI DIO'!$N$4:$W$137,9,FALSE))</f>
        <v>Sveučilišta i veleučilišta u Republici Hrvatskoj</v>
      </c>
      <c r="C136" s="270">
        <f t="shared" si="40"/>
        <v>50</v>
      </c>
      <c r="D136" s="43">
        <v>5011</v>
      </c>
      <c r="E136" s="39" t="str">
        <f t="shared" si="41"/>
        <v>5011 Pomoći iz državnog proračuna kroz opće prihode i primitke</v>
      </c>
      <c r="F136" s="43">
        <v>4225</v>
      </c>
      <c r="G136" s="39" t="str">
        <f t="shared" si="37"/>
        <v>Instrumenti i uređaji</v>
      </c>
      <c r="H136" s="74" t="s">
        <v>3186</v>
      </c>
      <c r="I136" s="39" t="str">
        <f t="shared" si="38"/>
        <v>PROGRAMSKO I OSTALO FINANCIRANJE JAVNIH VISOKIH UČILIŠTA – IZ EVIDENCIJSKIH PRIHODA</v>
      </c>
      <c r="J136" s="39" t="str">
        <f t="shared" si="39"/>
        <v>0942</v>
      </c>
      <c r="K136" s="73">
        <v>36000</v>
      </c>
      <c r="L136" s="73"/>
      <c r="M136" s="73"/>
      <c r="N136" s="242"/>
      <c r="O136" t="str">
        <f>IF(C136="","",'OPĆI DIO'!$C$1)</f>
        <v>2160 SVEUČILIŠTE U RIJECI - GRAĐEVINSKI FAKULTET</v>
      </c>
      <c r="P136" t="str">
        <f t="shared" si="42"/>
        <v>422</v>
      </c>
      <c r="Q136" t="str">
        <f t="shared" si="43"/>
        <v>42</v>
      </c>
      <c r="R136" t="str">
        <f t="shared" si="44"/>
        <v>50</v>
      </c>
      <c r="S136" t="str">
        <f t="shared" si="45"/>
        <v>94</v>
      </c>
      <c r="T136" t="str">
        <f t="shared" si="46"/>
        <v>4</v>
      </c>
      <c r="U136" t="str">
        <f t="shared" si="47"/>
        <v/>
      </c>
      <c r="AE136" t="s">
        <v>1034</v>
      </c>
      <c r="AF136" t="s">
        <v>1035</v>
      </c>
      <c r="AG136" t="s">
        <v>665</v>
      </c>
      <c r="AH136" t="s">
        <v>666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>08006</v>
      </c>
      <c r="B137" s="39" t="str">
        <f>IF(C137="","",VLOOKUP('OPĆI DIO'!$C$1,'OPĆI DIO'!$N$4:$W$137,9,FALSE))</f>
        <v>Sveučilišta i veleučilišta u Republici Hrvatskoj</v>
      </c>
      <c r="C137" s="270">
        <f t="shared" si="40"/>
        <v>581</v>
      </c>
      <c r="D137" s="43">
        <v>581</v>
      </c>
      <c r="E137" s="39" t="str">
        <f t="shared" si="41"/>
        <v>Mehanizam za oporavak i otpornost – bespovratna sredstva – raspoloživ predujam ili unaprijed naplaćen prihod</v>
      </c>
      <c r="F137" s="43">
        <v>3111</v>
      </c>
      <c r="G137" s="39" t="str">
        <f t="shared" si="37"/>
        <v>Plaće za redovan rad</v>
      </c>
      <c r="H137" s="74" t="s">
        <v>3186</v>
      </c>
      <c r="I137" s="39" t="str">
        <f t="shared" si="38"/>
        <v>PROGRAMSKO I OSTALO FINANCIRANJE JAVNIH VISOKIH UČILIŠTA – IZ EVIDENCIJSKIH PRIHODA</v>
      </c>
      <c r="J137" s="39" t="str">
        <f t="shared" si="39"/>
        <v>0942</v>
      </c>
      <c r="K137" s="73">
        <v>14500</v>
      </c>
      <c r="L137" s="73"/>
      <c r="M137" s="73"/>
      <c r="N137" s="242"/>
      <c r="O137" t="str">
        <f>IF(C137="","",'OPĆI DIO'!$C$1)</f>
        <v>2160 SVEUČILIŠTE U RIJECI - GRAĐEVINSKI FAKULTET</v>
      </c>
      <c r="P137" t="str">
        <f t="shared" si="42"/>
        <v>311</v>
      </c>
      <c r="Q137" t="str">
        <f t="shared" si="43"/>
        <v>31</v>
      </c>
      <c r="R137" t="str">
        <f t="shared" si="44"/>
        <v>581</v>
      </c>
      <c r="S137" t="str">
        <f t="shared" si="45"/>
        <v>94</v>
      </c>
      <c r="T137" t="str">
        <f t="shared" si="46"/>
        <v>3</v>
      </c>
      <c r="U137" t="str">
        <f t="shared" si="47"/>
        <v/>
      </c>
      <c r="AE137" t="s">
        <v>1036</v>
      </c>
      <c r="AF137" t="s">
        <v>1037</v>
      </c>
      <c r="AG137" t="s">
        <v>665</v>
      </c>
      <c r="AH137" t="s">
        <v>666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>08006</v>
      </c>
      <c r="B138" s="39" t="str">
        <f>IF(C138="","",VLOOKUP('OPĆI DIO'!$C$1,'OPĆI DIO'!$N$4:$W$137,9,FALSE))</f>
        <v>Sveučilišta i veleučilišta u Republici Hrvatskoj</v>
      </c>
      <c r="C138" s="270">
        <f t="shared" si="40"/>
        <v>581</v>
      </c>
      <c r="D138" s="43">
        <v>581</v>
      </c>
      <c r="E138" s="39" t="str">
        <f t="shared" si="41"/>
        <v>Mehanizam za oporavak i otpornost – bespovratna sredstva – raspoloživ predujam ili unaprijed naplaćen prihod</v>
      </c>
      <c r="F138" s="43">
        <v>3121</v>
      </c>
      <c r="G138" s="39" t="str">
        <f t="shared" si="37"/>
        <v>Ostali rashodi za zaposlene</v>
      </c>
      <c r="H138" s="74" t="s">
        <v>3186</v>
      </c>
      <c r="I138" s="39" t="str">
        <f t="shared" si="38"/>
        <v>PROGRAMSKO I OSTALO FINANCIRANJE JAVNIH VISOKIH UČILIŠTA – IZ EVIDENCIJSKIH PRIHODA</v>
      </c>
      <c r="J138" s="39" t="str">
        <f t="shared" si="39"/>
        <v>0942</v>
      </c>
      <c r="K138" s="73">
        <v>400</v>
      </c>
      <c r="L138" s="73"/>
      <c r="M138" s="73"/>
      <c r="N138" s="242"/>
      <c r="O138" t="str">
        <f>IF(C138="","",'OPĆI DIO'!$C$1)</f>
        <v>2160 SVEUČILIŠTE U RIJECI - GRAĐEVINSKI FAKULTET</v>
      </c>
      <c r="P138" t="str">
        <f t="shared" si="42"/>
        <v>312</v>
      </c>
      <c r="Q138" t="str">
        <f t="shared" si="43"/>
        <v>31</v>
      </c>
      <c r="R138" t="str">
        <f t="shared" si="44"/>
        <v>581</v>
      </c>
      <c r="S138" t="str">
        <f t="shared" si="45"/>
        <v>94</v>
      </c>
      <c r="T138" t="str">
        <f t="shared" si="46"/>
        <v>3</v>
      </c>
      <c r="U138" t="str">
        <f t="shared" si="47"/>
        <v/>
      </c>
      <c r="AE138" t="s">
        <v>1038</v>
      </c>
      <c r="AF138" t="s">
        <v>1039</v>
      </c>
      <c r="AG138" t="s">
        <v>665</v>
      </c>
      <c r="AH138" t="s">
        <v>666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>08006</v>
      </c>
      <c r="B139" s="39" t="str">
        <f>IF(C139="","",VLOOKUP('OPĆI DIO'!$C$1,'OPĆI DIO'!$N$4:$W$137,9,FALSE))</f>
        <v>Sveučilišta i veleučilišta u Republici Hrvatskoj</v>
      </c>
      <c r="C139" s="270">
        <f t="shared" si="40"/>
        <v>581</v>
      </c>
      <c r="D139" s="43">
        <v>581</v>
      </c>
      <c r="E139" s="39" t="str">
        <f t="shared" si="41"/>
        <v>Mehanizam za oporavak i otpornost – bespovratna sredstva – raspoloživ predujam ili unaprijed naplaćen prihod</v>
      </c>
      <c r="F139" s="43">
        <v>3132</v>
      </c>
      <c r="G139" s="39" t="str">
        <f t="shared" si="37"/>
        <v>Doprinosi za obvezno zdravstveno osiguranje</v>
      </c>
      <c r="H139" s="74" t="s">
        <v>3186</v>
      </c>
      <c r="I139" s="39" t="str">
        <f t="shared" si="38"/>
        <v>PROGRAMSKO I OSTALO FINANCIRANJE JAVNIH VISOKIH UČILIŠTA – IZ EVIDENCIJSKIH PRIHODA</v>
      </c>
      <c r="J139" s="39" t="str">
        <f t="shared" si="39"/>
        <v>0942</v>
      </c>
      <c r="K139" s="73">
        <v>2392</v>
      </c>
      <c r="L139" s="73"/>
      <c r="M139" s="73"/>
      <c r="N139" s="242"/>
      <c r="O139" t="str">
        <f>IF(C139="","",'OPĆI DIO'!$C$1)</f>
        <v>2160 SVEUČILIŠTE U RIJECI - GRAĐEVINSKI FAKULTET</v>
      </c>
      <c r="P139" t="str">
        <f t="shared" si="42"/>
        <v>313</v>
      </c>
      <c r="Q139" t="str">
        <f t="shared" si="43"/>
        <v>31</v>
      </c>
      <c r="R139" t="str">
        <f t="shared" si="44"/>
        <v>581</v>
      </c>
      <c r="S139" t="str">
        <f t="shared" si="45"/>
        <v>94</v>
      </c>
      <c r="T139" t="str">
        <f t="shared" si="46"/>
        <v>3</v>
      </c>
      <c r="U139" t="str">
        <f t="shared" si="47"/>
        <v/>
      </c>
      <c r="AE139" t="s">
        <v>1040</v>
      </c>
      <c r="AF139" t="s">
        <v>1041</v>
      </c>
      <c r="AG139" t="s">
        <v>665</v>
      </c>
      <c r="AH139" t="s">
        <v>666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>08006</v>
      </c>
      <c r="B140" s="39" t="str">
        <f>IF(C140="","",VLOOKUP('OPĆI DIO'!$C$1,'OPĆI DIO'!$N$4:$W$137,9,FALSE))</f>
        <v>Sveučilišta i veleučilišta u Republici Hrvatskoj</v>
      </c>
      <c r="C140" s="270">
        <f t="shared" si="40"/>
        <v>581</v>
      </c>
      <c r="D140" s="43">
        <v>581</v>
      </c>
      <c r="E140" s="39" t="str">
        <f t="shared" si="41"/>
        <v>Mehanizam za oporavak i otpornost – bespovratna sredstva – raspoloživ predujam ili unaprijed naplaćen prihod</v>
      </c>
      <c r="F140" s="43">
        <v>3212</v>
      </c>
      <c r="G140" s="39" t="str">
        <f t="shared" si="37"/>
        <v>Naknade za prijevoz, za rad na terenu i odvojeni život</v>
      </c>
      <c r="H140" s="74" t="s">
        <v>3186</v>
      </c>
      <c r="I140" s="39" t="str">
        <f t="shared" si="38"/>
        <v>PROGRAMSKO I OSTALO FINANCIRANJE JAVNIH VISOKIH UČILIŠTA – IZ EVIDENCIJSKIH PRIHODA</v>
      </c>
      <c r="J140" s="39" t="str">
        <f t="shared" si="39"/>
        <v>0942</v>
      </c>
      <c r="K140" s="73">
        <v>608</v>
      </c>
      <c r="L140" s="73"/>
      <c r="M140" s="73"/>
      <c r="N140" s="242"/>
      <c r="O140" t="str">
        <f>IF(C140="","",'OPĆI DIO'!$C$1)</f>
        <v>2160 SVEUČILIŠTE U RIJECI - GRAĐEVINSKI FAKULTET</v>
      </c>
      <c r="P140" t="str">
        <f t="shared" si="42"/>
        <v>321</v>
      </c>
      <c r="Q140" t="str">
        <f t="shared" si="43"/>
        <v>32</v>
      </c>
      <c r="R140" t="str">
        <f t="shared" si="44"/>
        <v>581</v>
      </c>
      <c r="S140" t="str">
        <f t="shared" si="45"/>
        <v>94</v>
      </c>
      <c r="T140" t="str">
        <f t="shared" si="46"/>
        <v>3</v>
      </c>
      <c r="U140" t="str">
        <f t="shared" si="47"/>
        <v/>
      </c>
      <c r="AE140" t="s">
        <v>1042</v>
      </c>
      <c r="AF140" t="s">
        <v>1043</v>
      </c>
      <c r="AG140" t="s">
        <v>665</v>
      </c>
      <c r="AH140" t="s">
        <v>666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>08006</v>
      </c>
      <c r="B141" s="39" t="str">
        <f>IF(C141="","",VLOOKUP('OPĆI DIO'!$C$1,'OPĆI DIO'!$N$4:$W$137,9,FALSE))</f>
        <v>Sveučilišta i veleučilišta u Republici Hrvatskoj</v>
      </c>
      <c r="C141" s="270">
        <f t="shared" si="40"/>
        <v>50</v>
      </c>
      <c r="D141" s="43">
        <v>5011</v>
      </c>
      <c r="E141" s="39" t="str">
        <f t="shared" si="41"/>
        <v>5011 Pomoći iz državnog proračuna kroz opće prihode i primitke</v>
      </c>
      <c r="F141" s="43">
        <v>3111</v>
      </c>
      <c r="G141" s="39" t="str">
        <f t="shared" si="37"/>
        <v>Plaće za redovan rad</v>
      </c>
      <c r="H141" s="74" t="s">
        <v>3186</v>
      </c>
      <c r="I141" s="39" t="str">
        <f t="shared" si="38"/>
        <v>PROGRAMSKO I OSTALO FINANCIRANJE JAVNIH VISOKIH UČILIŠTA – IZ EVIDENCIJSKIH PRIHODA</v>
      </c>
      <c r="J141" s="39" t="str">
        <f t="shared" si="39"/>
        <v>0942</v>
      </c>
      <c r="K141" s="73">
        <v>10200</v>
      </c>
      <c r="L141" s="73">
        <v>24500</v>
      </c>
      <c r="M141" s="73">
        <v>24500</v>
      </c>
      <c r="N141" s="242"/>
      <c r="O141" t="str">
        <f>IF(C141="","",'OPĆI DIO'!$C$1)</f>
        <v>2160 SVEUČILIŠTE U RIJECI - GRAĐEVINSKI FAKULTET</v>
      </c>
      <c r="P141" t="str">
        <f t="shared" si="42"/>
        <v>311</v>
      </c>
      <c r="Q141" t="str">
        <f t="shared" si="43"/>
        <v>31</v>
      </c>
      <c r="R141" t="str">
        <f t="shared" si="44"/>
        <v>50</v>
      </c>
      <c r="S141" t="str">
        <f t="shared" si="45"/>
        <v>94</v>
      </c>
      <c r="T141" t="str">
        <f t="shared" si="46"/>
        <v>3</v>
      </c>
      <c r="U141" t="str">
        <f t="shared" si="47"/>
        <v/>
      </c>
      <c r="AE141" t="s">
        <v>1044</v>
      </c>
      <c r="AF141" t="s">
        <v>1045</v>
      </c>
      <c r="AG141" t="s">
        <v>665</v>
      </c>
      <c r="AH141" t="s">
        <v>666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>08006</v>
      </c>
      <c r="B142" s="39" t="str">
        <f>IF(C142="","",VLOOKUP('OPĆI DIO'!$C$1,'OPĆI DIO'!$N$4:$W$137,9,FALSE))</f>
        <v>Sveučilišta i veleučilišta u Republici Hrvatskoj</v>
      </c>
      <c r="C142" s="270">
        <f t="shared" si="40"/>
        <v>50</v>
      </c>
      <c r="D142" s="43">
        <v>5011</v>
      </c>
      <c r="E142" s="39" t="str">
        <f t="shared" si="41"/>
        <v>5011 Pomoći iz državnog proračuna kroz opće prihode i primitke</v>
      </c>
      <c r="F142" s="43">
        <v>3121</v>
      </c>
      <c r="G142" s="39" t="str">
        <f t="shared" si="37"/>
        <v>Ostali rashodi za zaposlene</v>
      </c>
      <c r="H142" s="74" t="s">
        <v>3186</v>
      </c>
      <c r="I142" s="39" t="str">
        <f t="shared" si="38"/>
        <v>PROGRAMSKO I OSTALO FINANCIRANJE JAVNIH VISOKIH UČILIŠTA – IZ EVIDENCIJSKIH PRIHODA</v>
      </c>
      <c r="J142" s="39" t="str">
        <f t="shared" si="39"/>
        <v>0942</v>
      </c>
      <c r="K142" s="73">
        <v>300</v>
      </c>
      <c r="L142" s="73">
        <v>700</v>
      </c>
      <c r="M142" s="73">
        <v>700</v>
      </c>
      <c r="N142" s="242"/>
      <c r="O142" t="str">
        <f>IF(C142="","",'OPĆI DIO'!$C$1)</f>
        <v>2160 SVEUČILIŠTE U RIJECI - GRAĐEVINSKI FAKULTET</v>
      </c>
      <c r="P142" t="str">
        <f t="shared" si="42"/>
        <v>312</v>
      </c>
      <c r="Q142" t="str">
        <f t="shared" si="43"/>
        <v>31</v>
      </c>
      <c r="R142" t="str">
        <f t="shared" si="44"/>
        <v>50</v>
      </c>
      <c r="S142" t="str">
        <f t="shared" si="45"/>
        <v>94</v>
      </c>
      <c r="T142" t="str">
        <f t="shared" si="46"/>
        <v>3</v>
      </c>
      <c r="U142" t="str">
        <f t="shared" si="47"/>
        <v/>
      </c>
      <c r="AE142" t="s">
        <v>1046</v>
      </c>
      <c r="AF142" t="s">
        <v>1047</v>
      </c>
      <c r="AG142" t="s">
        <v>665</v>
      </c>
      <c r="AH142" t="s">
        <v>666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>08006</v>
      </c>
      <c r="B143" s="39" t="str">
        <f>IF(C143="","",VLOOKUP('OPĆI DIO'!$C$1,'OPĆI DIO'!$N$4:$W$137,9,FALSE))</f>
        <v>Sveučilišta i veleučilišta u Republici Hrvatskoj</v>
      </c>
      <c r="C143" s="270">
        <f t="shared" si="40"/>
        <v>50</v>
      </c>
      <c r="D143" s="43">
        <v>5011</v>
      </c>
      <c r="E143" s="39" t="str">
        <f t="shared" si="41"/>
        <v>5011 Pomoći iz državnog proračuna kroz opće prihode i primitke</v>
      </c>
      <c r="F143" s="43">
        <v>3132</v>
      </c>
      <c r="G143" s="39" t="str">
        <f t="shared" si="37"/>
        <v>Doprinosi za obvezno zdravstveno osiguranje</v>
      </c>
      <c r="H143" s="74" t="s">
        <v>3186</v>
      </c>
      <c r="I143" s="39" t="str">
        <f t="shared" si="38"/>
        <v>PROGRAMSKO I OSTALO FINANCIRANJE JAVNIH VISOKIH UČILIŠTA – IZ EVIDENCIJSKIH PRIHODA</v>
      </c>
      <c r="J143" s="39" t="str">
        <f t="shared" si="39"/>
        <v>0942</v>
      </c>
      <c r="K143" s="73">
        <v>1283</v>
      </c>
      <c r="L143" s="73">
        <v>4042</v>
      </c>
      <c r="M143" s="73">
        <v>4042</v>
      </c>
      <c r="N143" s="242"/>
      <c r="O143" t="str">
        <f>IF(C143="","",'OPĆI DIO'!$C$1)</f>
        <v>2160 SVEUČILIŠTE U RIJECI - GRAĐEVINSKI FAKULTET</v>
      </c>
      <c r="P143" t="str">
        <f t="shared" si="42"/>
        <v>313</v>
      </c>
      <c r="Q143" t="str">
        <f t="shared" si="43"/>
        <v>31</v>
      </c>
      <c r="R143" t="str">
        <f t="shared" si="44"/>
        <v>50</v>
      </c>
      <c r="S143" t="str">
        <f t="shared" si="45"/>
        <v>94</v>
      </c>
      <c r="T143" t="str">
        <f t="shared" si="46"/>
        <v>3</v>
      </c>
      <c r="U143" t="str">
        <f t="shared" si="47"/>
        <v/>
      </c>
      <c r="AE143" t="s">
        <v>1048</v>
      </c>
      <c r="AF143" t="s">
        <v>1049</v>
      </c>
      <c r="AG143" t="s">
        <v>678</v>
      </c>
      <c r="AH143" t="s">
        <v>679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>08006</v>
      </c>
      <c r="B144" s="39" t="str">
        <f>IF(C144="","",VLOOKUP('OPĆI DIO'!$C$1,'OPĆI DIO'!$N$4:$W$137,9,FALSE))</f>
        <v>Sveučilišta i veleučilišta u Republici Hrvatskoj</v>
      </c>
      <c r="C144" s="270">
        <f t="shared" si="40"/>
        <v>50</v>
      </c>
      <c r="D144" s="43">
        <v>5011</v>
      </c>
      <c r="E144" s="39" t="str">
        <f t="shared" si="41"/>
        <v>5011 Pomoći iz državnog proračuna kroz opće prihode i primitke</v>
      </c>
      <c r="F144" s="43">
        <v>3212</v>
      </c>
      <c r="G144" s="39" t="str">
        <f t="shared" si="37"/>
        <v>Naknade za prijevoz, za rad na terenu i odvojeni život</v>
      </c>
      <c r="H144" s="74" t="s">
        <v>3186</v>
      </c>
      <c r="I144" s="39" t="str">
        <f t="shared" si="38"/>
        <v>PROGRAMSKO I OSTALO FINANCIRANJE JAVNIH VISOKIH UČILIŠTA – IZ EVIDENCIJSKIH PRIHODA</v>
      </c>
      <c r="J144" s="39" t="str">
        <f t="shared" si="39"/>
        <v>0942</v>
      </c>
      <c r="K144" s="73">
        <v>1017</v>
      </c>
      <c r="L144" s="73">
        <v>1458</v>
      </c>
      <c r="M144" s="73">
        <v>1458</v>
      </c>
      <c r="N144" s="242"/>
      <c r="O144" t="str">
        <f>IF(C144="","",'OPĆI DIO'!$C$1)</f>
        <v>2160 SVEUČILIŠTE U RIJECI - GRAĐEVINSKI FAKULTET</v>
      </c>
      <c r="P144" t="str">
        <f t="shared" si="42"/>
        <v>321</v>
      </c>
      <c r="Q144" t="str">
        <f t="shared" si="43"/>
        <v>32</v>
      </c>
      <c r="R144" t="str">
        <f t="shared" si="44"/>
        <v>50</v>
      </c>
      <c r="S144" t="str">
        <f t="shared" si="45"/>
        <v>94</v>
      </c>
      <c r="T144" t="str">
        <f t="shared" si="46"/>
        <v>3</v>
      </c>
      <c r="U144" t="str">
        <f t="shared" si="47"/>
        <v/>
      </c>
      <c r="AE144" t="s">
        <v>1050</v>
      </c>
      <c r="AF144" t="s">
        <v>1051</v>
      </c>
      <c r="AG144" t="s">
        <v>678</v>
      </c>
      <c r="AH144" t="s">
        <v>679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>08006</v>
      </c>
      <c r="B145" s="39" t="str">
        <f>IF(C145="","",VLOOKUP('OPĆI DIO'!$C$1,'OPĆI DIO'!$N$4:$W$137,9,FALSE))</f>
        <v>Sveučilišta i veleučilišta u Republici Hrvatskoj</v>
      </c>
      <c r="C145" s="270">
        <f t="shared" si="40"/>
        <v>563</v>
      </c>
      <c r="D145" s="43">
        <v>563</v>
      </c>
      <c r="E145" s="39" t="str">
        <f t="shared" si="41"/>
        <v>Europski fond za regionalni razvoj – predfinanciranje iz izvora 11 Opći prihodi i primici</v>
      </c>
      <c r="F145" s="43">
        <v>3211</v>
      </c>
      <c r="G145" s="39" t="str">
        <f t="shared" si="37"/>
        <v>Službena putovanja</v>
      </c>
      <c r="H145" s="74" t="s">
        <v>3186</v>
      </c>
      <c r="I145" s="39" t="str">
        <f t="shared" si="38"/>
        <v>PROGRAMSKO I OSTALO FINANCIRANJE JAVNIH VISOKIH UČILIŠTA – IZ EVIDENCIJSKIH PRIHODA</v>
      </c>
      <c r="J145" s="39" t="str">
        <f t="shared" si="39"/>
        <v>0942</v>
      </c>
      <c r="K145" s="73">
        <v>5000</v>
      </c>
      <c r="L145" s="73">
        <v>5000</v>
      </c>
      <c r="M145" s="73"/>
      <c r="N145" s="242"/>
      <c r="O145" t="str">
        <f>IF(C145="","",'OPĆI DIO'!$C$1)</f>
        <v>2160 SVEUČILIŠTE U RIJECI - GRAĐEVINSKI FAKULTET</v>
      </c>
      <c r="P145" t="str">
        <f t="shared" si="42"/>
        <v>321</v>
      </c>
      <c r="Q145" t="str">
        <f t="shared" si="43"/>
        <v>32</v>
      </c>
      <c r="R145" t="str">
        <f t="shared" si="44"/>
        <v>563</v>
      </c>
      <c r="S145" t="str">
        <f t="shared" si="45"/>
        <v>94</v>
      </c>
      <c r="T145" t="str">
        <f t="shared" si="46"/>
        <v>3</v>
      </c>
      <c r="U145">
        <f t="shared" si="47"/>
        <v>563</v>
      </c>
      <c r="AE145" t="s">
        <v>1052</v>
      </c>
      <c r="AF145" t="s">
        <v>1053</v>
      </c>
      <c r="AG145" t="s">
        <v>678</v>
      </c>
      <c r="AH145" t="s">
        <v>679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>08006</v>
      </c>
      <c r="B146" s="39" t="str">
        <f>IF(C146="","",VLOOKUP('OPĆI DIO'!$C$1,'OPĆI DIO'!$N$4:$W$137,9,FALSE))</f>
        <v>Sveučilišta i veleučilišta u Republici Hrvatskoj</v>
      </c>
      <c r="C146" s="270">
        <f t="shared" si="40"/>
        <v>563</v>
      </c>
      <c r="D146" s="43">
        <v>563</v>
      </c>
      <c r="E146" s="39" t="str">
        <f t="shared" si="41"/>
        <v>Europski fond za regionalni razvoj – predfinanciranje iz izvora 11 Opći prihodi i primici</v>
      </c>
      <c r="F146" s="43">
        <v>3213</v>
      </c>
      <c r="G146" s="39" t="str">
        <f t="shared" si="37"/>
        <v>Stručno usavršavanje zaposlenika</v>
      </c>
      <c r="H146" s="74" t="s">
        <v>3186</v>
      </c>
      <c r="I146" s="39" t="str">
        <f t="shared" si="38"/>
        <v>PROGRAMSKO I OSTALO FINANCIRANJE JAVNIH VISOKIH UČILIŠTA – IZ EVIDENCIJSKIH PRIHODA</v>
      </c>
      <c r="J146" s="39" t="str">
        <f t="shared" si="39"/>
        <v>0942</v>
      </c>
      <c r="K146" s="73">
        <v>1500</v>
      </c>
      <c r="L146" s="73">
        <v>1257</v>
      </c>
      <c r="M146" s="73"/>
      <c r="N146" s="242"/>
      <c r="O146" t="str">
        <f>IF(C146="","",'OPĆI DIO'!$C$1)</f>
        <v>2160 SVEUČILIŠTE U RIJECI - GRAĐEVINSKI FAKULTET</v>
      </c>
      <c r="P146" t="str">
        <f t="shared" si="42"/>
        <v>321</v>
      </c>
      <c r="Q146" t="str">
        <f t="shared" si="43"/>
        <v>32</v>
      </c>
      <c r="R146" t="str">
        <f t="shared" si="44"/>
        <v>563</v>
      </c>
      <c r="S146" t="str">
        <f t="shared" si="45"/>
        <v>94</v>
      </c>
      <c r="T146" t="str">
        <f t="shared" si="46"/>
        <v>3</v>
      </c>
      <c r="U146">
        <f t="shared" si="47"/>
        <v>563</v>
      </c>
      <c r="AE146" t="s">
        <v>1054</v>
      </c>
      <c r="AF146" t="s">
        <v>1055</v>
      </c>
      <c r="AG146" t="s">
        <v>678</v>
      </c>
      <c r="AH146" t="s">
        <v>679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>08006</v>
      </c>
      <c r="B147" s="39" t="str">
        <f>IF(C147="","",VLOOKUP('OPĆI DIO'!$C$1,'OPĆI DIO'!$N$4:$W$137,9,FALSE))</f>
        <v>Sveučilišta i veleučilišta u Republici Hrvatskoj</v>
      </c>
      <c r="C147" s="270">
        <f t="shared" si="40"/>
        <v>51</v>
      </c>
      <c r="D147" s="43">
        <v>51000</v>
      </c>
      <c r="E147" s="39" t="str">
        <f t="shared" si="41"/>
        <v>51000 Programi Unije – raspoloživ predujam</v>
      </c>
      <c r="F147" s="43">
        <v>3111</v>
      </c>
      <c r="G147" s="39" t="str">
        <f t="shared" si="37"/>
        <v>Plaće za redovan rad</v>
      </c>
      <c r="H147" s="74" t="s">
        <v>3186</v>
      </c>
      <c r="I147" s="39" t="str">
        <f t="shared" si="38"/>
        <v>PROGRAMSKO I OSTALO FINANCIRANJE JAVNIH VISOKIH UČILIŠTA – IZ EVIDENCIJSKIH PRIHODA</v>
      </c>
      <c r="J147" s="39" t="str">
        <f t="shared" si="39"/>
        <v>0942</v>
      </c>
      <c r="K147" s="73">
        <v>86253</v>
      </c>
      <c r="L147" s="73">
        <v>30901</v>
      </c>
      <c r="M147" s="73"/>
      <c r="N147" s="242"/>
      <c r="O147" t="str">
        <f>IF(C147="","",'OPĆI DIO'!$C$1)</f>
        <v>2160 SVEUČILIŠTE U RIJECI - GRAĐEVINSKI FAKULTET</v>
      </c>
      <c r="P147" t="str">
        <f t="shared" si="42"/>
        <v>311</v>
      </c>
      <c r="Q147" t="str">
        <f t="shared" si="43"/>
        <v>31</v>
      </c>
      <c r="R147" t="str">
        <f t="shared" si="44"/>
        <v>51</v>
      </c>
      <c r="S147" t="str">
        <f t="shared" si="45"/>
        <v>94</v>
      </c>
      <c r="T147" t="str">
        <f t="shared" si="46"/>
        <v>3</v>
      </c>
      <c r="U147" t="str">
        <f t="shared" si="47"/>
        <v/>
      </c>
      <c r="AE147" t="s">
        <v>1056</v>
      </c>
      <c r="AF147" t="s">
        <v>1057</v>
      </c>
      <c r="AG147" t="s">
        <v>665</v>
      </c>
      <c r="AH147" t="s">
        <v>666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>08006</v>
      </c>
      <c r="B148" s="39" t="str">
        <f>IF(C148="","",VLOOKUP('OPĆI DIO'!$C$1,'OPĆI DIO'!$N$4:$W$137,9,FALSE))</f>
        <v>Sveučilišta i veleučilišta u Republici Hrvatskoj</v>
      </c>
      <c r="C148" s="270">
        <f t="shared" si="40"/>
        <v>51</v>
      </c>
      <c r="D148" s="43">
        <v>51000</v>
      </c>
      <c r="E148" s="39" t="str">
        <f t="shared" si="41"/>
        <v>51000 Programi Unije – raspoloživ predujam</v>
      </c>
      <c r="F148" s="43">
        <v>3121</v>
      </c>
      <c r="G148" s="39" t="str">
        <f t="shared" si="37"/>
        <v>Ostali rashodi za zaposlene</v>
      </c>
      <c r="H148" s="74" t="s">
        <v>3186</v>
      </c>
      <c r="I148" s="39" t="str">
        <f t="shared" si="38"/>
        <v>PROGRAMSKO I OSTALO FINANCIRANJE JAVNIH VISOKIH UČILIŠTA – IZ EVIDENCIJSKIH PRIHODA</v>
      </c>
      <c r="J148" s="39" t="str">
        <f t="shared" si="39"/>
        <v>0942</v>
      </c>
      <c r="K148" s="73">
        <v>176</v>
      </c>
      <c r="L148" s="73"/>
      <c r="M148" s="73"/>
      <c r="N148" s="242"/>
      <c r="O148" t="str">
        <f>IF(C148="","",'OPĆI DIO'!$C$1)</f>
        <v>2160 SVEUČILIŠTE U RIJECI - GRAĐEVINSKI FAKULTET</v>
      </c>
      <c r="P148" t="str">
        <f t="shared" si="42"/>
        <v>312</v>
      </c>
      <c r="Q148" t="str">
        <f t="shared" si="43"/>
        <v>31</v>
      </c>
      <c r="R148" t="str">
        <f t="shared" si="44"/>
        <v>51</v>
      </c>
      <c r="S148" t="str">
        <f t="shared" si="45"/>
        <v>94</v>
      </c>
      <c r="T148" t="str">
        <f t="shared" si="46"/>
        <v>3</v>
      </c>
      <c r="U148" t="str">
        <f t="shared" si="47"/>
        <v/>
      </c>
      <c r="AE148" t="s">
        <v>1058</v>
      </c>
      <c r="AF148" t="s">
        <v>1059</v>
      </c>
      <c r="AG148" t="s">
        <v>806</v>
      </c>
      <c r="AH148" t="s">
        <v>807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>08006</v>
      </c>
      <c r="B149" s="39" t="str">
        <f>IF(C149="","",VLOOKUP('OPĆI DIO'!$C$1,'OPĆI DIO'!$N$4:$W$137,9,FALSE))</f>
        <v>Sveučilišta i veleučilišta u Republici Hrvatskoj</v>
      </c>
      <c r="C149" s="270">
        <f t="shared" si="40"/>
        <v>51</v>
      </c>
      <c r="D149" s="43">
        <v>51000</v>
      </c>
      <c r="E149" s="39" t="str">
        <f t="shared" si="41"/>
        <v>51000 Programi Unije – raspoloživ predujam</v>
      </c>
      <c r="F149" s="43">
        <v>3132</v>
      </c>
      <c r="G149" s="39" t="str">
        <f t="shared" si="37"/>
        <v>Doprinosi za obvezno zdravstveno osiguranje</v>
      </c>
      <c r="H149" s="74" t="s">
        <v>3186</v>
      </c>
      <c r="I149" s="39" t="str">
        <f t="shared" si="38"/>
        <v>PROGRAMSKO I OSTALO FINANCIRANJE JAVNIH VISOKIH UČILIŠTA – IZ EVIDENCIJSKIH PRIHODA</v>
      </c>
      <c r="J149" s="39" t="str">
        <f t="shared" si="39"/>
        <v>0942</v>
      </c>
      <c r="K149" s="73">
        <v>14232</v>
      </c>
      <c r="L149" s="73">
        <v>5099</v>
      </c>
      <c r="M149" s="73"/>
      <c r="N149" s="242"/>
      <c r="O149" t="str">
        <f>IF(C149="","",'OPĆI DIO'!$C$1)</f>
        <v>2160 SVEUČILIŠTE U RIJECI - GRAĐEVINSKI FAKULTET</v>
      </c>
      <c r="P149" t="str">
        <f t="shared" si="42"/>
        <v>313</v>
      </c>
      <c r="Q149" t="str">
        <f t="shared" si="43"/>
        <v>31</v>
      </c>
      <c r="R149" t="str">
        <f t="shared" si="44"/>
        <v>51</v>
      </c>
      <c r="S149" t="str">
        <f t="shared" si="45"/>
        <v>94</v>
      </c>
      <c r="T149" t="str">
        <f t="shared" si="46"/>
        <v>3</v>
      </c>
      <c r="U149" t="str">
        <f t="shared" si="47"/>
        <v/>
      </c>
      <c r="AE149" t="s">
        <v>1060</v>
      </c>
      <c r="AF149" t="s">
        <v>1061</v>
      </c>
      <c r="AG149" t="s">
        <v>678</v>
      </c>
      <c r="AH149" t="s">
        <v>679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>08006</v>
      </c>
      <c r="B150" s="39" t="str">
        <f>IF(C150="","",VLOOKUP('OPĆI DIO'!$C$1,'OPĆI DIO'!$N$4:$W$137,9,FALSE))</f>
        <v>Sveučilišta i veleučilišta u Republici Hrvatskoj</v>
      </c>
      <c r="C150" s="270">
        <f t="shared" si="40"/>
        <v>51</v>
      </c>
      <c r="D150" s="43">
        <v>51000</v>
      </c>
      <c r="E150" s="39" t="str">
        <f t="shared" si="41"/>
        <v>51000 Programi Unije – raspoloživ predujam</v>
      </c>
      <c r="F150" s="43">
        <v>3211</v>
      </c>
      <c r="G150" s="39" t="str">
        <f t="shared" si="37"/>
        <v>Službena putovanja</v>
      </c>
      <c r="H150" s="74" t="s">
        <v>3186</v>
      </c>
      <c r="I150" s="39" t="str">
        <f t="shared" si="38"/>
        <v>PROGRAMSKO I OSTALO FINANCIRANJE JAVNIH VISOKIH UČILIŠTA – IZ EVIDENCIJSKIH PRIHODA</v>
      </c>
      <c r="J150" s="39" t="str">
        <f t="shared" si="39"/>
        <v>0942</v>
      </c>
      <c r="K150" s="73">
        <v>11000</v>
      </c>
      <c r="L150" s="73">
        <v>7000</v>
      </c>
      <c r="M150" s="73"/>
      <c r="N150" s="242"/>
      <c r="O150" t="str">
        <f>IF(C150="","",'OPĆI DIO'!$C$1)</f>
        <v>2160 SVEUČILIŠTE U RIJECI - GRAĐEVINSKI FAKULTET</v>
      </c>
      <c r="P150" t="str">
        <f t="shared" si="42"/>
        <v>321</v>
      </c>
      <c r="Q150" t="str">
        <f t="shared" si="43"/>
        <v>32</v>
      </c>
      <c r="R150" t="str">
        <f t="shared" si="44"/>
        <v>51</v>
      </c>
      <c r="S150" t="str">
        <f t="shared" si="45"/>
        <v>94</v>
      </c>
      <c r="T150" t="str">
        <f t="shared" si="46"/>
        <v>3</v>
      </c>
      <c r="U150" t="str">
        <f t="shared" si="47"/>
        <v/>
      </c>
      <c r="AE150" t="s">
        <v>1062</v>
      </c>
      <c r="AF150" t="s">
        <v>1063</v>
      </c>
      <c r="AG150" t="s">
        <v>678</v>
      </c>
      <c r="AH150" t="s">
        <v>679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>08006</v>
      </c>
      <c r="B151" s="39" t="str">
        <f>IF(C151="","",VLOOKUP('OPĆI DIO'!$C$1,'OPĆI DIO'!$N$4:$W$137,9,FALSE))</f>
        <v>Sveučilišta i veleučilišta u Republici Hrvatskoj</v>
      </c>
      <c r="C151" s="270">
        <f t="shared" si="40"/>
        <v>51</v>
      </c>
      <c r="D151" s="43">
        <v>51000</v>
      </c>
      <c r="E151" s="39" t="str">
        <f t="shared" si="41"/>
        <v>51000 Programi Unije – raspoloživ predujam</v>
      </c>
      <c r="F151" s="43">
        <v>3212</v>
      </c>
      <c r="G151" s="39" t="str">
        <f t="shared" si="37"/>
        <v>Naknade za prijevoz, za rad na terenu i odvojeni život</v>
      </c>
      <c r="H151" s="74" t="s">
        <v>3186</v>
      </c>
      <c r="I151" s="39" t="str">
        <f t="shared" si="38"/>
        <v>PROGRAMSKO I OSTALO FINANCIRANJE JAVNIH VISOKIH UČILIŠTA – IZ EVIDENCIJSKIH PRIHODA</v>
      </c>
      <c r="J151" s="39" t="str">
        <f t="shared" si="39"/>
        <v>0942</v>
      </c>
      <c r="K151" s="73">
        <v>500</v>
      </c>
      <c r="L151" s="73"/>
      <c r="M151" s="73"/>
      <c r="N151" s="242"/>
      <c r="O151" t="str">
        <f>IF(C151="","",'OPĆI DIO'!$C$1)</f>
        <v>2160 SVEUČILIŠTE U RIJECI - GRAĐEVINSKI FAKULTET</v>
      </c>
      <c r="P151" t="str">
        <f t="shared" si="42"/>
        <v>321</v>
      </c>
      <c r="Q151" t="str">
        <f t="shared" si="43"/>
        <v>32</v>
      </c>
      <c r="R151" t="str">
        <f t="shared" si="44"/>
        <v>51</v>
      </c>
      <c r="S151" t="str">
        <f t="shared" si="45"/>
        <v>94</v>
      </c>
      <c r="T151" t="str">
        <f t="shared" si="46"/>
        <v>3</v>
      </c>
      <c r="U151" t="str">
        <f t="shared" si="47"/>
        <v/>
      </c>
      <c r="AE151" t="s">
        <v>1064</v>
      </c>
      <c r="AF151" t="s">
        <v>1065</v>
      </c>
      <c r="AG151" t="s">
        <v>665</v>
      </c>
      <c r="AH151" t="s">
        <v>666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>08006</v>
      </c>
      <c r="B152" s="39" t="str">
        <f>IF(C152="","",VLOOKUP('OPĆI DIO'!$C$1,'OPĆI DIO'!$N$4:$W$137,9,FALSE))</f>
        <v>Sveučilišta i veleučilišta u Republici Hrvatskoj</v>
      </c>
      <c r="C152" s="270">
        <f t="shared" si="40"/>
        <v>51</v>
      </c>
      <c r="D152" s="43">
        <v>51000</v>
      </c>
      <c r="E152" s="39" t="str">
        <f t="shared" si="41"/>
        <v>51000 Programi Unije – raspoloživ predujam</v>
      </c>
      <c r="F152" s="43">
        <v>3213</v>
      </c>
      <c r="G152" s="39" t="str">
        <f t="shared" si="37"/>
        <v>Stručno usavršavanje zaposlenika</v>
      </c>
      <c r="H152" s="74" t="s">
        <v>3186</v>
      </c>
      <c r="I152" s="39" t="str">
        <f t="shared" si="38"/>
        <v>PROGRAMSKO I OSTALO FINANCIRANJE JAVNIH VISOKIH UČILIŠTA – IZ EVIDENCIJSKIH PRIHODA</v>
      </c>
      <c r="J152" s="39" t="str">
        <f t="shared" si="39"/>
        <v>0942</v>
      </c>
      <c r="K152" s="73">
        <v>11000</v>
      </c>
      <c r="L152" s="73">
        <v>7000</v>
      </c>
      <c r="M152" s="73"/>
      <c r="N152" s="242"/>
      <c r="O152" t="str">
        <f>IF(C152="","",'OPĆI DIO'!$C$1)</f>
        <v>2160 SVEUČILIŠTE U RIJECI - GRAĐEVINSKI FAKULTET</v>
      </c>
      <c r="P152" t="str">
        <f t="shared" si="42"/>
        <v>321</v>
      </c>
      <c r="Q152" t="str">
        <f t="shared" si="43"/>
        <v>32</v>
      </c>
      <c r="R152" t="str">
        <f t="shared" si="44"/>
        <v>51</v>
      </c>
      <c r="S152" t="str">
        <f t="shared" si="45"/>
        <v>94</v>
      </c>
      <c r="T152" t="str">
        <f t="shared" si="46"/>
        <v>3</v>
      </c>
      <c r="U152" t="str">
        <f t="shared" si="47"/>
        <v/>
      </c>
      <c r="AE152" t="s">
        <v>1066</v>
      </c>
      <c r="AF152" t="s">
        <v>1067</v>
      </c>
      <c r="AG152" t="s">
        <v>665</v>
      </c>
      <c r="AH152" t="s">
        <v>666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>08006</v>
      </c>
      <c r="B153" s="39" t="str">
        <f>IF(C153="","",VLOOKUP('OPĆI DIO'!$C$1,'OPĆI DIO'!$N$4:$W$137,9,FALSE))</f>
        <v>Sveučilišta i veleučilišta u Republici Hrvatskoj</v>
      </c>
      <c r="C153" s="270">
        <f t="shared" si="40"/>
        <v>51</v>
      </c>
      <c r="D153" s="43">
        <v>51000</v>
      </c>
      <c r="E153" s="39" t="str">
        <f t="shared" si="41"/>
        <v>51000 Programi Unije – raspoloživ predujam</v>
      </c>
      <c r="F153" s="43">
        <v>3222</v>
      </c>
      <c r="G153" s="39" t="str">
        <f t="shared" si="37"/>
        <v>Materijal i sirovine</v>
      </c>
      <c r="H153" s="74" t="s">
        <v>3186</v>
      </c>
      <c r="I153" s="39" t="str">
        <f t="shared" si="38"/>
        <v>PROGRAMSKO I OSTALO FINANCIRANJE JAVNIH VISOKIH UČILIŠTA – IZ EVIDENCIJSKIH PRIHODA</v>
      </c>
      <c r="J153" s="39" t="str">
        <f t="shared" si="39"/>
        <v>0942</v>
      </c>
      <c r="K153" s="73">
        <v>500</v>
      </c>
      <c r="L153" s="73"/>
      <c r="M153" s="73"/>
      <c r="N153" s="242"/>
      <c r="O153" t="str">
        <f>IF(C153="","",'OPĆI DIO'!$C$1)</f>
        <v>2160 SVEUČILIŠTE U RIJECI - GRAĐEVINSKI FAKULTET</v>
      </c>
      <c r="P153" t="str">
        <f t="shared" si="42"/>
        <v>322</v>
      </c>
      <c r="Q153" t="str">
        <f t="shared" si="43"/>
        <v>32</v>
      </c>
      <c r="R153" t="str">
        <f t="shared" si="44"/>
        <v>51</v>
      </c>
      <c r="S153" t="str">
        <f t="shared" si="45"/>
        <v>94</v>
      </c>
      <c r="T153" t="str">
        <f t="shared" si="46"/>
        <v>3</v>
      </c>
      <c r="U153" t="str">
        <f t="shared" si="47"/>
        <v/>
      </c>
      <c r="AE153" t="s">
        <v>1068</v>
      </c>
      <c r="AF153" t="s">
        <v>1069</v>
      </c>
      <c r="AG153" t="s">
        <v>678</v>
      </c>
      <c r="AH153" t="s">
        <v>679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>08006</v>
      </c>
      <c r="B154" s="39" t="str">
        <f>IF(C154="","",VLOOKUP('OPĆI DIO'!$C$1,'OPĆI DIO'!$N$4:$W$137,9,FALSE))</f>
        <v>Sveučilišta i veleučilišta u Republici Hrvatskoj</v>
      </c>
      <c r="C154" s="270">
        <f t="shared" si="40"/>
        <v>51</v>
      </c>
      <c r="D154" s="43">
        <v>51000</v>
      </c>
      <c r="E154" s="39" t="str">
        <f t="shared" si="41"/>
        <v>51000 Programi Unije – raspoloživ predujam</v>
      </c>
      <c r="F154" s="43">
        <v>3224</v>
      </c>
      <c r="G154" s="39" t="str">
        <f t="shared" si="37"/>
        <v>Materijal i dijelovi za tekuće i investicijsko održavanje</v>
      </c>
      <c r="H154" s="74" t="s">
        <v>3186</v>
      </c>
      <c r="I154" s="39" t="str">
        <f t="shared" si="38"/>
        <v>PROGRAMSKO I OSTALO FINANCIRANJE JAVNIH VISOKIH UČILIŠTA – IZ EVIDENCIJSKIH PRIHODA</v>
      </c>
      <c r="J154" s="39" t="str">
        <f t="shared" si="39"/>
        <v>0942</v>
      </c>
      <c r="K154" s="73">
        <v>2000</v>
      </c>
      <c r="L154" s="73">
        <v>1000</v>
      </c>
      <c r="M154" s="73"/>
      <c r="N154" s="242"/>
      <c r="O154" t="str">
        <f>IF(C154="","",'OPĆI DIO'!$C$1)</f>
        <v>2160 SVEUČILIŠTE U RIJECI - GRAĐEVINSKI FAKULTET</v>
      </c>
      <c r="P154" t="str">
        <f t="shared" si="42"/>
        <v>322</v>
      </c>
      <c r="Q154" t="str">
        <f t="shared" si="43"/>
        <v>32</v>
      </c>
      <c r="R154" t="str">
        <f t="shared" si="44"/>
        <v>51</v>
      </c>
      <c r="S154" t="str">
        <f t="shared" si="45"/>
        <v>94</v>
      </c>
      <c r="T154" t="str">
        <f t="shared" si="46"/>
        <v>3</v>
      </c>
      <c r="U154" t="str">
        <f t="shared" si="47"/>
        <v/>
      </c>
      <c r="AE154" t="s">
        <v>1070</v>
      </c>
      <c r="AF154" t="s">
        <v>1071</v>
      </c>
      <c r="AG154" t="s">
        <v>652</v>
      </c>
      <c r="AH154" t="s">
        <v>653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>08006</v>
      </c>
      <c r="B155" s="39" t="str">
        <f>IF(C155="","",VLOOKUP('OPĆI DIO'!$C$1,'OPĆI DIO'!$N$4:$W$137,9,FALSE))</f>
        <v>Sveučilišta i veleučilišta u Republici Hrvatskoj</v>
      </c>
      <c r="C155" s="270">
        <f t="shared" si="40"/>
        <v>51</v>
      </c>
      <c r="D155" s="43">
        <v>51000</v>
      </c>
      <c r="E155" s="39" t="str">
        <f t="shared" si="41"/>
        <v>51000 Programi Unije – raspoloživ predujam</v>
      </c>
      <c r="F155" s="43">
        <v>3227</v>
      </c>
      <c r="G155" s="39" t="str">
        <f t="shared" si="37"/>
        <v>Službena, radna i zaštitna odjeća i obuća</v>
      </c>
      <c r="H155" s="74" t="s">
        <v>3186</v>
      </c>
      <c r="I155" s="39" t="str">
        <f t="shared" si="38"/>
        <v>PROGRAMSKO I OSTALO FINANCIRANJE JAVNIH VISOKIH UČILIŠTA – IZ EVIDENCIJSKIH PRIHODA</v>
      </c>
      <c r="J155" s="39" t="str">
        <f t="shared" si="39"/>
        <v>0942</v>
      </c>
      <c r="K155" s="73">
        <v>1000</v>
      </c>
      <c r="L155" s="73">
        <v>300</v>
      </c>
      <c r="M155" s="73"/>
      <c r="N155" s="242"/>
      <c r="O155" t="str">
        <f>IF(C155="","",'OPĆI DIO'!$C$1)</f>
        <v>2160 SVEUČILIŠTE U RIJECI - GRAĐEVINSKI FAKULTET</v>
      </c>
      <c r="P155" t="str">
        <f t="shared" si="42"/>
        <v>322</v>
      </c>
      <c r="Q155" t="str">
        <f t="shared" si="43"/>
        <v>32</v>
      </c>
      <c r="R155" t="str">
        <f t="shared" si="44"/>
        <v>51</v>
      </c>
      <c r="S155" t="str">
        <f t="shared" si="45"/>
        <v>94</v>
      </c>
      <c r="T155" t="str">
        <f t="shared" si="46"/>
        <v>3</v>
      </c>
      <c r="U155" t="str">
        <f t="shared" si="47"/>
        <v/>
      </c>
      <c r="AE155" t="s">
        <v>1072</v>
      </c>
      <c r="AF155" t="s">
        <v>1073</v>
      </c>
      <c r="AG155" t="s">
        <v>665</v>
      </c>
      <c r="AH155" t="s">
        <v>666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>08006</v>
      </c>
      <c r="B156" s="39" t="str">
        <f>IF(C156="","",VLOOKUP('OPĆI DIO'!$C$1,'OPĆI DIO'!$N$4:$W$137,9,FALSE))</f>
        <v>Sveučilišta i veleučilišta u Republici Hrvatskoj</v>
      </c>
      <c r="C156" s="270">
        <f t="shared" si="40"/>
        <v>51</v>
      </c>
      <c r="D156" s="43">
        <v>51000</v>
      </c>
      <c r="E156" s="39" t="str">
        <f t="shared" si="41"/>
        <v>51000 Programi Unije – raspoloživ predujam</v>
      </c>
      <c r="F156" s="43">
        <v>3233</v>
      </c>
      <c r="G156" s="39" t="str">
        <f t="shared" si="37"/>
        <v>Usluge promidžbe i informiranja</v>
      </c>
      <c r="H156" s="74" t="s">
        <v>3186</v>
      </c>
      <c r="I156" s="39" t="str">
        <f t="shared" si="38"/>
        <v>PROGRAMSKO I OSTALO FINANCIRANJE JAVNIH VISOKIH UČILIŠTA – IZ EVIDENCIJSKIH PRIHODA</v>
      </c>
      <c r="J156" s="39" t="str">
        <f t="shared" si="39"/>
        <v>0942</v>
      </c>
      <c r="K156" s="73">
        <v>10923</v>
      </c>
      <c r="L156" s="73">
        <v>5494</v>
      </c>
      <c r="M156" s="73"/>
      <c r="N156" s="242"/>
      <c r="O156" t="str">
        <f>IF(C156="","",'OPĆI DIO'!$C$1)</f>
        <v>2160 SVEUČILIŠTE U RIJECI - GRAĐEVINSKI FAKULTET</v>
      </c>
      <c r="P156" t="str">
        <f t="shared" si="42"/>
        <v>323</v>
      </c>
      <c r="Q156" t="str">
        <f t="shared" si="43"/>
        <v>32</v>
      </c>
      <c r="R156" t="str">
        <f t="shared" si="44"/>
        <v>51</v>
      </c>
      <c r="S156" t="str">
        <f t="shared" si="45"/>
        <v>94</v>
      </c>
      <c r="T156" t="str">
        <f t="shared" si="46"/>
        <v>3</v>
      </c>
      <c r="U156" t="str">
        <f t="shared" si="47"/>
        <v/>
      </c>
      <c r="AE156" t="s">
        <v>1074</v>
      </c>
      <c r="AF156" t="s">
        <v>1075</v>
      </c>
      <c r="AG156" t="s">
        <v>678</v>
      </c>
      <c r="AH156" t="s">
        <v>679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>08006</v>
      </c>
      <c r="B157" s="39" t="str">
        <f>IF(C157="","",VLOOKUP('OPĆI DIO'!$C$1,'OPĆI DIO'!$N$4:$W$137,9,FALSE))</f>
        <v>Sveučilišta i veleučilišta u Republici Hrvatskoj</v>
      </c>
      <c r="C157" s="270">
        <f t="shared" si="40"/>
        <v>51</v>
      </c>
      <c r="D157" s="43">
        <v>51000</v>
      </c>
      <c r="E157" s="39" t="str">
        <f t="shared" si="41"/>
        <v>51000 Programi Unije – raspoloživ predujam</v>
      </c>
      <c r="F157" s="43">
        <v>3235</v>
      </c>
      <c r="G157" s="39" t="str">
        <f t="shared" si="37"/>
        <v>Zakupnine i najamnine</v>
      </c>
      <c r="H157" s="74" t="s">
        <v>3186</v>
      </c>
      <c r="I157" s="39" t="str">
        <f t="shared" si="38"/>
        <v>PROGRAMSKO I OSTALO FINANCIRANJE JAVNIH VISOKIH UČILIŠTA – IZ EVIDENCIJSKIH PRIHODA</v>
      </c>
      <c r="J157" s="39" t="str">
        <f t="shared" si="39"/>
        <v>0942</v>
      </c>
      <c r="K157" s="73">
        <v>4000</v>
      </c>
      <c r="L157" s="73">
        <v>4000</v>
      </c>
      <c r="M157" s="73"/>
      <c r="N157" s="242"/>
      <c r="O157" t="str">
        <f>IF(C157="","",'OPĆI DIO'!$C$1)</f>
        <v>2160 SVEUČILIŠTE U RIJECI - GRAĐEVINSKI FAKULTET</v>
      </c>
      <c r="P157" t="str">
        <f t="shared" si="42"/>
        <v>323</v>
      </c>
      <c r="Q157" t="str">
        <f t="shared" si="43"/>
        <v>32</v>
      </c>
      <c r="R157" t="str">
        <f t="shared" si="44"/>
        <v>51</v>
      </c>
      <c r="S157" t="str">
        <f t="shared" si="45"/>
        <v>94</v>
      </c>
      <c r="T157" t="str">
        <f t="shared" si="46"/>
        <v>3</v>
      </c>
      <c r="U157" t="str">
        <f t="shared" si="47"/>
        <v/>
      </c>
      <c r="AE157" t="s">
        <v>1076</v>
      </c>
      <c r="AF157" t="s">
        <v>1077</v>
      </c>
      <c r="AG157" t="s">
        <v>678</v>
      </c>
      <c r="AH157" t="s">
        <v>679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>08006</v>
      </c>
      <c r="B158" s="39" t="str">
        <f>IF(C158="","",VLOOKUP('OPĆI DIO'!$C$1,'OPĆI DIO'!$N$4:$W$137,9,FALSE))</f>
        <v>Sveučilišta i veleučilišta u Republici Hrvatskoj</v>
      </c>
      <c r="C158" s="270">
        <f t="shared" si="40"/>
        <v>51</v>
      </c>
      <c r="D158" s="43">
        <v>51000</v>
      </c>
      <c r="E158" s="39" t="str">
        <f t="shared" si="41"/>
        <v>51000 Programi Unije – raspoloživ predujam</v>
      </c>
      <c r="F158" s="43">
        <v>3239</v>
      </c>
      <c r="G158" s="39" t="str">
        <f t="shared" si="37"/>
        <v>Ostale usluge</v>
      </c>
      <c r="H158" s="74" t="s">
        <v>3186</v>
      </c>
      <c r="I158" s="39" t="str">
        <f t="shared" si="38"/>
        <v>PROGRAMSKO I OSTALO FINANCIRANJE JAVNIH VISOKIH UČILIŠTA – IZ EVIDENCIJSKIH PRIHODA</v>
      </c>
      <c r="J158" s="39" t="str">
        <f t="shared" si="39"/>
        <v>0942</v>
      </c>
      <c r="K158" s="73">
        <v>500</v>
      </c>
      <c r="L158" s="73">
        <v>500</v>
      </c>
      <c r="M158" s="73"/>
      <c r="N158" s="242"/>
      <c r="O158" t="str">
        <f>IF(C158="","",'OPĆI DIO'!$C$1)</f>
        <v>2160 SVEUČILIŠTE U RIJECI - GRAĐEVINSKI FAKULTET</v>
      </c>
      <c r="P158" t="str">
        <f t="shared" si="42"/>
        <v>323</v>
      </c>
      <c r="Q158" t="str">
        <f t="shared" si="43"/>
        <v>32</v>
      </c>
      <c r="R158" t="str">
        <f t="shared" si="44"/>
        <v>51</v>
      </c>
      <c r="S158" t="str">
        <f t="shared" si="45"/>
        <v>94</v>
      </c>
      <c r="T158" t="str">
        <f t="shared" si="46"/>
        <v>3</v>
      </c>
      <c r="U158" t="str">
        <f t="shared" si="47"/>
        <v/>
      </c>
      <c r="AE158" t="s">
        <v>1078</v>
      </c>
      <c r="AF158" t="s">
        <v>1079</v>
      </c>
      <c r="AG158" t="s">
        <v>678</v>
      </c>
      <c r="AH158" t="s">
        <v>679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>08006</v>
      </c>
      <c r="B159" s="39" t="str">
        <f>IF(C159="","",VLOOKUP('OPĆI DIO'!$C$1,'OPĆI DIO'!$N$4:$W$137,9,FALSE))</f>
        <v>Sveučilišta i veleučilišta u Republici Hrvatskoj</v>
      </c>
      <c r="C159" s="270">
        <f t="shared" si="40"/>
        <v>51</v>
      </c>
      <c r="D159" s="43">
        <v>51000</v>
      </c>
      <c r="E159" s="39" t="str">
        <f t="shared" si="41"/>
        <v>51000 Programi Unije – raspoloživ predujam</v>
      </c>
      <c r="F159" s="43">
        <v>3241</v>
      </c>
      <c r="G159" s="39" t="str">
        <f t="shared" si="37"/>
        <v>Naknade troškova osobama izvan radnog odnosa</v>
      </c>
      <c r="H159" s="74" t="s">
        <v>3186</v>
      </c>
      <c r="I159" s="39" t="str">
        <f t="shared" si="38"/>
        <v>PROGRAMSKO I OSTALO FINANCIRANJE JAVNIH VISOKIH UČILIŠTA – IZ EVIDENCIJSKIH PRIHODA</v>
      </c>
      <c r="J159" s="39" t="str">
        <f t="shared" si="39"/>
        <v>0942</v>
      </c>
      <c r="K159" s="73">
        <v>1500</v>
      </c>
      <c r="L159" s="73">
        <v>500</v>
      </c>
      <c r="M159" s="73"/>
      <c r="N159" s="242"/>
      <c r="O159" t="str">
        <f>IF(C159="","",'OPĆI DIO'!$C$1)</f>
        <v>2160 SVEUČILIŠTE U RIJECI - GRAĐEVINSKI FAKULTET</v>
      </c>
      <c r="P159" t="str">
        <f t="shared" si="42"/>
        <v>324</v>
      </c>
      <c r="Q159" t="str">
        <f t="shared" si="43"/>
        <v>32</v>
      </c>
      <c r="R159" t="str">
        <f t="shared" si="44"/>
        <v>51</v>
      </c>
      <c r="S159" t="str">
        <f t="shared" si="45"/>
        <v>94</v>
      </c>
      <c r="T159" t="str">
        <f t="shared" si="46"/>
        <v>3</v>
      </c>
      <c r="U159" t="str">
        <f t="shared" si="47"/>
        <v/>
      </c>
      <c r="AE159" t="s">
        <v>1080</v>
      </c>
      <c r="AF159" t="s">
        <v>450</v>
      </c>
      <c r="AG159" t="s">
        <v>652</v>
      </c>
      <c r="AH159" t="s">
        <v>653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>08006</v>
      </c>
      <c r="B160" s="39" t="str">
        <f>IF(C160="","",VLOOKUP('OPĆI DIO'!$C$1,'OPĆI DIO'!$N$4:$W$137,9,FALSE))</f>
        <v>Sveučilišta i veleučilišta u Republici Hrvatskoj</v>
      </c>
      <c r="C160" s="270">
        <f t="shared" si="40"/>
        <v>51</v>
      </c>
      <c r="D160" s="43">
        <v>51000</v>
      </c>
      <c r="E160" s="39" t="str">
        <f t="shared" si="41"/>
        <v>51000 Programi Unije – raspoloživ predujam</v>
      </c>
      <c r="F160" s="43">
        <v>3293</v>
      </c>
      <c r="G160" s="39" t="str">
        <f t="shared" si="37"/>
        <v>Reprezentacija</v>
      </c>
      <c r="H160" s="74" t="s">
        <v>3186</v>
      </c>
      <c r="I160" s="39" t="str">
        <f t="shared" si="38"/>
        <v>PROGRAMSKO I OSTALO FINANCIRANJE JAVNIH VISOKIH UČILIŠTA – IZ EVIDENCIJSKIH PRIHODA</v>
      </c>
      <c r="J160" s="39" t="str">
        <f t="shared" si="39"/>
        <v>0942</v>
      </c>
      <c r="K160" s="73">
        <v>2000</v>
      </c>
      <c r="L160" s="73"/>
      <c r="M160" s="73"/>
      <c r="N160" s="242"/>
      <c r="O160" t="str">
        <f>IF(C160="","",'OPĆI DIO'!$C$1)</f>
        <v>2160 SVEUČILIŠTE U RIJECI - GRAĐEVINSKI FAKULTET</v>
      </c>
      <c r="P160" t="str">
        <f t="shared" si="42"/>
        <v>329</v>
      </c>
      <c r="Q160" t="str">
        <f t="shared" si="43"/>
        <v>32</v>
      </c>
      <c r="R160" t="str">
        <f t="shared" si="44"/>
        <v>51</v>
      </c>
      <c r="S160" t="str">
        <f t="shared" si="45"/>
        <v>94</v>
      </c>
      <c r="T160" t="str">
        <f t="shared" si="46"/>
        <v>3</v>
      </c>
      <c r="U160" t="str">
        <f t="shared" si="47"/>
        <v/>
      </c>
      <c r="AE160" t="s">
        <v>1081</v>
      </c>
      <c r="AF160" t="s">
        <v>1082</v>
      </c>
      <c r="AG160" t="s">
        <v>678</v>
      </c>
      <c r="AH160" t="s">
        <v>679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>08006</v>
      </c>
      <c r="B161" s="39" t="str">
        <f>IF(C161="","",VLOOKUP('OPĆI DIO'!$C$1,'OPĆI DIO'!$N$4:$W$137,9,FALSE))</f>
        <v>Sveučilišta i veleučilišta u Republici Hrvatskoj</v>
      </c>
      <c r="C161" s="270">
        <f t="shared" si="40"/>
        <v>51</v>
      </c>
      <c r="D161" s="43">
        <v>51000</v>
      </c>
      <c r="E161" s="39" t="str">
        <f t="shared" si="41"/>
        <v>51000 Programi Unije – raspoloživ predujam</v>
      </c>
      <c r="F161" s="43">
        <v>3294</v>
      </c>
      <c r="G161" s="39" t="str">
        <f t="shared" si="37"/>
        <v>Članarine i norme</v>
      </c>
      <c r="H161" s="74" t="s">
        <v>3186</v>
      </c>
      <c r="I161" s="39" t="str">
        <f t="shared" si="38"/>
        <v>PROGRAMSKO I OSTALO FINANCIRANJE JAVNIH VISOKIH UČILIŠTA – IZ EVIDENCIJSKIH PRIHODA</v>
      </c>
      <c r="J161" s="39" t="str">
        <f t="shared" si="39"/>
        <v>0942</v>
      </c>
      <c r="K161" s="73">
        <v>2000</v>
      </c>
      <c r="L161" s="73">
        <v>1000</v>
      </c>
      <c r="M161" s="73"/>
      <c r="N161" s="242"/>
      <c r="O161" t="str">
        <f>IF(C161="","",'OPĆI DIO'!$C$1)</f>
        <v>2160 SVEUČILIŠTE U RIJECI - GRAĐEVINSKI FAKULTET</v>
      </c>
      <c r="P161" t="str">
        <f t="shared" si="42"/>
        <v>329</v>
      </c>
      <c r="Q161" t="str">
        <f t="shared" si="43"/>
        <v>32</v>
      </c>
      <c r="R161" t="str">
        <f t="shared" si="44"/>
        <v>51</v>
      </c>
      <c r="S161" t="str">
        <f t="shared" si="45"/>
        <v>94</v>
      </c>
      <c r="T161" t="str">
        <f t="shared" si="46"/>
        <v>3</v>
      </c>
      <c r="U161" t="str">
        <f t="shared" si="47"/>
        <v/>
      </c>
      <c r="AE161" t="s">
        <v>1083</v>
      </c>
      <c r="AF161" t="s">
        <v>1084</v>
      </c>
      <c r="AG161" t="s">
        <v>665</v>
      </c>
      <c r="AH161" t="s">
        <v>666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>08006</v>
      </c>
      <c r="B162" s="39" t="str">
        <f>IF(C162="","",VLOOKUP('OPĆI DIO'!$C$1,'OPĆI DIO'!$N$4:$W$137,9,FALSE))</f>
        <v>Sveučilišta i veleučilišta u Republici Hrvatskoj</v>
      </c>
      <c r="C162" s="270">
        <f t="shared" si="40"/>
        <v>51</v>
      </c>
      <c r="D162" s="43">
        <v>51000</v>
      </c>
      <c r="E162" s="39" t="str">
        <f t="shared" si="41"/>
        <v>51000 Programi Unije – raspoloživ predujam</v>
      </c>
      <c r="F162" s="43">
        <v>4123</v>
      </c>
      <c r="G162" s="39" t="str">
        <f t="shared" si="37"/>
        <v>Licence</v>
      </c>
      <c r="H162" s="74" t="s">
        <v>3186</v>
      </c>
      <c r="I162" s="39" t="str">
        <f t="shared" si="38"/>
        <v>PROGRAMSKO I OSTALO FINANCIRANJE JAVNIH VISOKIH UČILIŠTA – IZ EVIDENCIJSKIH PRIHODA</v>
      </c>
      <c r="J162" s="39" t="str">
        <f t="shared" si="39"/>
        <v>0942</v>
      </c>
      <c r="K162" s="73">
        <v>2000</v>
      </c>
      <c r="L162" s="73">
        <v>2000</v>
      </c>
      <c r="M162" s="73"/>
      <c r="N162" s="242"/>
      <c r="O162" t="str">
        <f>IF(C162="","",'OPĆI DIO'!$C$1)</f>
        <v>2160 SVEUČILIŠTE U RIJECI - GRAĐEVINSKI FAKULTET</v>
      </c>
      <c r="P162" t="str">
        <f t="shared" si="42"/>
        <v>412</v>
      </c>
      <c r="Q162" t="str">
        <f t="shared" si="43"/>
        <v>41</v>
      </c>
      <c r="R162" t="str">
        <f t="shared" si="44"/>
        <v>51</v>
      </c>
      <c r="S162" t="str">
        <f t="shared" si="45"/>
        <v>94</v>
      </c>
      <c r="T162" t="str">
        <f t="shared" si="46"/>
        <v>4</v>
      </c>
      <c r="U162" t="str">
        <f t="shared" si="47"/>
        <v/>
      </c>
      <c r="AE162" t="s">
        <v>1085</v>
      </c>
      <c r="AF162" t="s">
        <v>1086</v>
      </c>
      <c r="AG162" t="s">
        <v>670</v>
      </c>
      <c r="AH162" t="s">
        <v>671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>08006</v>
      </c>
      <c r="B163" s="39" t="str">
        <f>IF(C163="","",VLOOKUP('OPĆI DIO'!$C$1,'OPĆI DIO'!$N$4:$W$137,9,FALSE))</f>
        <v>Sveučilišta i veleučilišta u Republici Hrvatskoj</v>
      </c>
      <c r="C163" s="270">
        <f t="shared" si="40"/>
        <v>51</v>
      </c>
      <c r="D163" s="43">
        <v>51000</v>
      </c>
      <c r="E163" s="39" t="str">
        <f t="shared" si="41"/>
        <v>51000 Programi Unije – raspoloživ predujam</v>
      </c>
      <c r="F163" s="43">
        <v>4221</v>
      </c>
      <c r="G163" s="39" t="str">
        <f t="shared" si="37"/>
        <v>Uredska oprema i namještaj</v>
      </c>
      <c r="H163" s="74" t="s">
        <v>3186</v>
      </c>
      <c r="I163" s="39" t="str">
        <f t="shared" si="38"/>
        <v>PROGRAMSKO I OSTALO FINANCIRANJE JAVNIH VISOKIH UČILIŠTA – IZ EVIDENCIJSKIH PRIHODA</v>
      </c>
      <c r="J163" s="39" t="str">
        <f t="shared" si="39"/>
        <v>0942</v>
      </c>
      <c r="K163" s="73">
        <v>16500</v>
      </c>
      <c r="L163" s="73">
        <v>4000</v>
      </c>
      <c r="M163" s="73"/>
      <c r="N163" s="242"/>
      <c r="O163" t="str">
        <f>IF(C163="","",'OPĆI DIO'!$C$1)</f>
        <v>2160 SVEUČILIŠTE U RIJECI - GRAĐEVINSKI FAKULTET</v>
      </c>
      <c r="P163" t="str">
        <f t="shared" si="42"/>
        <v>422</v>
      </c>
      <c r="Q163" t="str">
        <f t="shared" si="43"/>
        <v>42</v>
      </c>
      <c r="R163" t="str">
        <f t="shared" si="44"/>
        <v>51</v>
      </c>
      <c r="S163" t="str">
        <f t="shared" si="45"/>
        <v>94</v>
      </c>
      <c r="T163" t="str">
        <f t="shared" si="46"/>
        <v>4</v>
      </c>
      <c r="U163" t="str">
        <f t="shared" si="47"/>
        <v/>
      </c>
      <c r="AE163" t="s">
        <v>1087</v>
      </c>
      <c r="AF163" t="s">
        <v>1088</v>
      </c>
      <c r="AG163" t="s">
        <v>678</v>
      </c>
      <c r="AH163" t="s">
        <v>679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>08006</v>
      </c>
      <c r="B164" s="39" t="str">
        <f>IF(C164="","",VLOOKUP('OPĆI DIO'!$C$1,'OPĆI DIO'!$N$4:$W$137,9,FALSE))</f>
        <v>Sveučilišta i veleučilišta u Republici Hrvatskoj</v>
      </c>
      <c r="C164" s="270">
        <f t="shared" si="40"/>
        <v>51</v>
      </c>
      <c r="D164" s="43">
        <v>51000</v>
      </c>
      <c r="E164" s="39" t="str">
        <f t="shared" si="41"/>
        <v>51000 Programi Unije – raspoloživ predujam</v>
      </c>
      <c r="F164" s="43">
        <v>4225</v>
      </c>
      <c r="G164" s="39" t="str">
        <f t="shared" si="37"/>
        <v>Instrumenti i uređaji</v>
      </c>
      <c r="H164" s="74" t="s">
        <v>3186</v>
      </c>
      <c r="I164" s="39" t="str">
        <f t="shared" si="38"/>
        <v>PROGRAMSKO I OSTALO FINANCIRANJE JAVNIH VISOKIH UČILIŠTA – IZ EVIDENCIJSKIH PRIHODA</v>
      </c>
      <c r="J164" s="39" t="str">
        <f t="shared" si="39"/>
        <v>0942</v>
      </c>
      <c r="K164" s="73">
        <v>6000</v>
      </c>
      <c r="L164" s="73"/>
      <c r="M164" s="73"/>
      <c r="N164" s="242"/>
      <c r="O164" t="str">
        <f>IF(C164="","",'OPĆI DIO'!$C$1)</f>
        <v>2160 SVEUČILIŠTE U RIJECI - GRAĐEVINSKI FAKULTET</v>
      </c>
      <c r="P164" t="str">
        <f t="shared" si="42"/>
        <v>422</v>
      </c>
      <c r="Q164" t="str">
        <f t="shared" si="43"/>
        <v>42</v>
      </c>
      <c r="R164" t="str">
        <f t="shared" si="44"/>
        <v>51</v>
      </c>
      <c r="S164" t="str">
        <f t="shared" si="45"/>
        <v>94</v>
      </c>
      <c r="T164" t="str">
        <f t="shared" si="46"/>
        <v>4</v>
      </c>
      <c r="U164" t="str">
        <f t="shared" si="47"/>
        <v/>
      </c>
      <c r="AE164" t="s">
        <v>1089</v>
      </c>
      <c r="AF164" t="s">
        <v>1090</v>
      </c>
      <c r="AG164" t="s">
        <v>683</v>
      </c>
      <c r="AH164" t="s">
        <v>684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>08006</v>
      </c>
      <c r="B165" s="39" t="str">
        <f>IF(C165="","",VLOOKUP('OPĆI DIO'!$C$1,'OPĆI DIO'!$N$4:$W$137,9,FALSE))</f>
        <v>Sveučilišta i veleučilišta u Republici Hrvatskoj</v>
      </c>
      <c r="C165" s="270">
        <f t="shared" si="40"/>
        <v>51</v>
      </c>
      <c r="D165" s="43">
        <v>51000</v>
      </c>
      <c r="E165" s="39" t="str">
        <f t="shared" si="41"/>
        <v>51000 Programi Unije – raspoloživ predujam</v>
      </c>
      <c r="F165" s="43">
        <v>4241</v>
      </c>
      <c r="G165" s="39" t="str">
        <f t="shared" si="37"/>
        <v>Knjige</v>
      </c>
      <c r="H165" s="74" t="s">
        <v>3186</v>
      </c>
      <c r="I165" s="39" t="str">
        <f t="shared" si="38"/>
        <v>PROGRAMSKO I OSTALO FINANCIRANJE JAVNIH VISOKIH UČILIŠTA – IZ EVIDENCIJSKIH PRIHODA</v>
      </c>
      <c r="J165" s="39" t="str">
        <f t="shared" si="39"/>
        <v>0942</v>
      </c>
      <c r="K165" s="73">
        <v>500</v>
      </c>
      <c r="L165" s="73"/>
      <c r="M165" s="73"/>
      <c r="N165" s="242"/>
      <c r="O165" t="str">
        <f>IF(C165="","",'OPĆI DIO'!$C$1)</f>
        <v>2160 SVEUČILIŠTE U RIJECI - GRAĐEVINSKI FAKULTET</v>
      </c>
      <c r="P165" t="str">
        <f t="shared" si="42"/>
        <v>424</v>
      </c>
      <c r="Q165" t="str">
        <f t="shared" si="43"/>
        <v>42</v>
      </c>
      <c r="R165" t="str">
        <f t="shared" si="44"/>
        <v>51</v>
      </c>
      <c r="S165" t="str">
        <f t="shared" si="45"/>
        <v>94</v>
      </c>
      <c r="T165" t="str">
        <f t="shared" si="46"/>
        <v>4</v>
      </c>
      <c r="U165" t="str">
        <f t="shared" si="47"/>
        <v/>
      </c>
      <c r="AE165" t="s">
        <v>1091</v>
      </c>
      <c r="AF165" t="s">
        <v>790</v>
      </c>
      <c r="AG165" t="s">
        <v>678</v>
      </c>
      <c r="AH165" t="s">
        <v>679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>08006</v>
      </c>
      <c r="B166" s="39" t="str">
        <f>IF(C166="","",VLOOKUP('OPĆI DIO'!$C$1,'OPĆI DIO'!$N$4:$W$137,9,FALSE))</f>
        <v>Sveučilišta i veleučilišta u Republici Hrvatskoj</v>
      </c>
      <c r="C166" s="270">
        <f t="shared" si="40"/>
        <v>51</v>
      </c>
      <c r="D166" s="43">
        <v>51000</v>
      </c>
      <c r="E166" s="39" t="str">
        <f t="shared" si="41"/>
        <v>51000 Programi Unije – raspoloživ predujam</v>
      </c>
      <c r="F166" s="43">
        <v>3111</v>
      </c>
      <c r="G166" s="39" t="str">
        <f t="shared" si="37"/>
        <v>Plaće za redovan rad</v>
      </c>
      <c r="H166" s="74" t="s">
        <v>3186</v>
      </c>
      <c r="I166" s="39" t="str">
        <f t="shared" si="38"/>
        <v>PROGRAMSKO I OSTALO FINANCIRANJE JAVNIH VISOKIH UČILIŠTA – IZ EVIDENCIJSKIH PRIHODA</v>
      </c>
      <c r="J166" s="39" t="str">
        <f t="shared" si="39"/>
        <v>0942</v>
      </c>
      <c r="K166" s="73">
        <v>43171</v>
      </c>
      <c r="L166" s="73"/>
      <c r="M166" s="73"/>
      <c r="N166" s="242"/>
      <c r="O166" t="str">
        <f>IF(C166="","",'OPĆI DIO'!$C$1)</f>
        <v>2160 SVEUČILIŠTE U RIJECI - GRAĐEVINSKI FAKULTET</v>
      </c>
      <c r="P166" t="str">
        <f t="shared" si="42"/>
        <v>311</v>
      </c>
      <c r="Q166" t="str">
        <f t="shared" si="43"/>
        <v>31</v>
      </c>
      <c r="R166" t="str">
        <f t="shared" si="44"/>
        <v>51</v>
      </c>
      <c r="S166" t="str">
        <f t="shared" si="45"/>
        <v>94</v>
      </c>
      <c r="T166" t="str">
        <f t="shared" si="46"/>
        <v>3</v>
      </c>
      <c r="U166" t="str">
        <f t="shared" si="47"/>
        <v/>
      </c>
      <c r="AE166" t="s">
        <v>1092</v>
      </c>
      <c r="AF166" t="s">
        <v>1093</v>
      </c>
      <c r="AG166" t="s">
        <v>678</v>
      </c>
      <c r="AH166" t="s">
        <v>679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>08006</v>
      </c>
      <c r="B167" s="39" t="str">
        <f>IF(C167="","",VLOOKUP('OPĆI DIO'!$C$1,'OPĆI DIO'!$N$4:$W$137,9,FALSE))</f>
        <v>Sveučilišta i veleučilišta u Republici Hrvatskoj</v>
      </c>
      <c r="C167" s="270">
        <f t="shared" si="40"/>
        <v>51</v>
      </c>
      <c r="D167" s="43">
        <v>51000</v>
      </c>
      <c r="E167" s="39" t="str">
        <f t="shared" si="41"/>
        <v>51000 Programi Unije – raspoloživ predujam</v>
      </c>
      <c r="F167" s="43">
        <v>3121</v>
      </c>
      <c r="G167" s="39" t="str">
        <f t="shared" si="37"/>
        <v>Ostali rashodi za zaposlene</v>
      </c>
      <c r="H167" s="74" t="s">
        <v>3186</v>
      </c>
      <c r="I167" s="39" t="str">
        <f t="shared" si="38"/>
        <v>PROGRAMSKO I OSTALO FINANCIRANJE JAVNIH VISOKIH UČILIŠTA – IZ EVIDENCIJSKIH PRIHODA</v>
      </c>
      <c r="J167" s="39" t="str">
        <f t="shared" si="39"/>
        <v>0942</v>
      </c>
      <c r="K167" s="73">
        <v>224</v>
      </c>
      <c r="L167" s="73"/>
      <c r="M167" s="73"/>
      <c r="N167" s="242"/>
      <c r="O167" t="str">
        <f>IF(C167="","",'OPĆI DIO'!$C$1)</f>
        <v>2160 SVEUČILIŠTE U RIJECI - GRAĐEVINSKI FAKULTET</v>
      </c>
      <c r="P167" t="str">
        <f t="shared" si="42"/>
        <v>312</v>
      </c>
      <c r="Q167" t="str">
        <f t="shared" si="43"/>
        <v>31</v>
      </c>
      <c r="R167" t="str">
        <f t="shared" si="44"/>
        <v>51</v>
      </c>
      <c r="S167" t="str">
        <f t="shared" si="45"/>
        <v>94</v>
      </c>
      <c r="T167" t="str">
        <f t="shared" si="46"/>
        <v>3</v>
      </c>
      <c r="U167" t="str">
        <f t="shared" si="47"/>
        <v/>
      </c>
      <c r="AE167" t="s">
        <v>1094</v>
      </c>
      <c r="AF167" t="s">
        <v>1095</v>
      </c>
      <c r="AG167" t="s">
        <v>678</v>
      </c>
      <c r="AH167" t="s">
        <v>679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>08006</v>
      </c>
      <c r="B168" s="39" t="str">
        <f>IF(C168="","",VLOOKUP('OPĆI DIO'!$C$1,'OPĆI DIO'!$N$4:$W$137,9,FALSE))</f>
        <v>Sveučilišta i veleučilišta u Republici Hrvatskoj</v>
      </c>
      <c r="C168" s="270">
        <f t="shared" si="40"/>
        <v>51</v>
      </c>
      <c r="D168" s="43">
        <v>51000</v>
      </c>
      <c r="E168" s="39" t="str">
        <f t="shared" si="41"/>
        <v>51000 Programi Unije – raspoloživ predujam</v>
      </c>
      <c r="F168" s="43">
        <v>3132</v>
      </c>
      <c r="G168" s="39" t="str">
        <f t="shared" si="37"/>
        <v>Doprinosi za obvezno zdravstveno osiguranje</v>
      </c>
      <c r="H168" s="74" t="s">
        <v>3186</v>
      </c>
      <c r="I168" s="39" t="str">
        <f t="shared" si="38"/>
        <v>PROGRAMSKO I OSTALO FINANCIRANJE JAVNIH VISOKIH UČILIŠTA – IZ EVIDENCIJSKIH PRIHODA</v>
      </c>
      <c r="J168" s="39" t="str">
        <f t="shared" si="39"/>
        <v>0942</v>
      </c>
      <c r="K168" s="73">
        <v>7124</v>
      </c>
      <c r="L168" s="73"/>
      <c r="M168" s="73"/>
      <c r="N168" s="242"/>
      <c r="O168" t="str">
        <f>IF(C168="","",'OPĆI DIO'!$C$1)</f>
        <v>2160 SVEUČILIŠTE U RIJECI - GRAĐEVINSKI FAKULTET</v>
      </c>
      <c r="P168" t="str">
        <f t="shared" si="42"/>
        <v>313</v>
      </c>
      <c r="Q168" t="str">
        <f t="shared" si="43"/>
        <v>31</v>
      </c>
      <c r="R168" t="str">
        <f t="shared" si="44"/>
        <v>51</v>
      </c>
      <c r="S168" t="str">
        <f t="shared" si="45"/>
        <v>94</v>
      </c>
      <c r="T168" t="str">
        <f t="shared" si="46"/>
        <v>3</v>
      </c>
      <c r="U168" t="str">
        <f t="shared" si="47"/>
        <v/>
      </c>
      <c r="AE168" t="s">
        <v>1096</v>
      </c>
      <c r="AF168" t="s">
        <v>1097</v>
      </c>
      <c r="AG168" t="s">
        <v>678</v>
      </c>
      <c r="AH168" t="s">
        <v>679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>08006</v>
      </c>
      <c r="B169" s="39" t="str">
        <f>IF(C169="","",VLOOKUP('OPĆI DIO'!$C$1,'OPĆI DIO'!$N$4:$W$137,9,FALSE))</f>
        <v>Sveučilišta i veleučilišta u Republici Hrvatskoj</v>
      </c>
      <c r="C169" s="270">
        <f t="shared" si="40"/>
        <v>51</v>
      </c>
      <c r="D169" s="43">
        <v>51000</v>
      </c>
      <c r="E169" s="39" t="str">
        <f t="shared" si="41"/>
        <v>51000 Programi Unije – raspoloživ predujam</v>
      </c>
      <c r="F169" s="43">
        <v>3212</v>
      </c>
      <c r="G169" s="39" t="str">
        <f t="shared" si="37"/>
        <v>Naknade za prijevoz, za rad na terenu i odvojeni život</v>
      </c>
      <c r="H169" s="74" t="s">
        <v>3186</v>
      </c>
      <c r="I169" s="39" t="str">
        <f t="shared" si="38"/>
        <v>PROGRAMSKO I OSTALO FINANCIRANJE JAVNIH VISOKIH UČILIŠTA – IZ EVIDENCIJSKIH PRIHODA</v>
      </c>
      <c r="J169" s="39" t="str">
        <f t="shared" si="39"/>
        <v>0942</v>
      </c>
      <c r="K169" s="73">
        <v>500</v>
      </c>
      <c r="L169" s="73"/>
      <c r="M169" s="73"/>
      <c r="N169" s="242"/>
      <c r="O169" t="str">
        <f>IF(C169="","",'OPĆI DIO'!$C$1)</f>
        <v>2160 SVEUČILIŠTE U RIJECI - GRAĐEVINSKI FAKULTET</v>
      </c>
      <c r="P169" t="str">
        <f t="shared" si="42"/>
        <v>321</v>
      </c>
      <c r="Q169" t="str">
        <f t="shared" si="43"/>
        <v>32</v>
      </c>
      <c r="R169" t="str">
        <f t="shared" si="44"/>
        <v>51</v>
      </c>
      <c r="S169" t="str">
        <f t="shared" si="45"/>
        <v>94</v>
      </c>
      <c r="T169" t="str">
        <f t="shared" si="46"/>
        <v>3</v>
      </c>
      <c r="U169" t="str">
        <f t="shared" si="47"/>
        <v/>
      </c>
      <c r="AE169" t="s">
        <v>1098</v>
      </c>
      <c r="AF169" t="s">
        <v>1099</v>
      </c>
      <c r="AG169" t="s">
        <v>678</v>
      </c>
      <c r="AH169" t="s">
        <v>679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>08006</v>
      </c>
      <c r="B170" s="39" t="str">
        <f>IF(C170="","",VLOOKUP('OPĆI DIO'!$C$1,'OPĆI DIO'!$N$4:$W$137,9,FALSE))</f>
        <v>Sveučilišta i veleučilišta u Republici Hrvatskoj</v>
      </c>
      <c r="C170" s="270">
        <f t="shared" si="40"/>
        <v>51</v>
      </c>
      <c r="D170" s="43">
        <v>51000</v>
      </c>
      <c r="E170" s="39" t="str">
        <f t="shared" si="41"/>
        <v>51000 Programi Unije – raspoloživ predujam</v>
      </c>
      <c r="F170" s="43">
        <v>3222</v>
      </c>
      <c r="G170" s="39" t="str">
        <f t="shared" si="37"/>
        <v>Materijal i sirovine</v>
      </c>
      <c r="H170" s="74" t="s">
        <v>3186</v>
      </c>
      <c r="I170" s="39" t="str">
        <f t="shared" si="38"/>
        <v>PROGRAMSKO I OSTALO FINANCIRANJE JAVNIH VISOKIH UČILIŠTA – IZ EVIDENCIJSKIH PRIHODA</v>
      </c>
      <c r="J170" s="39" t="str">
        <f t="shared" si="39"/>
        <v>0942</v>
      </c>
      <c r="K170" s="73">
        <v>1000</v>
      </c>
      <c r="L170" s="73"/>
      <c r="M170" s="73"/>
      <c r="N170" s="242"/>
      <c r="O170" t="str">
        <f>IF(C170="","",'OPĆI DIO'!$C$1)</f>
        <v>2160 SVEUČILIŠTE U RIJECI - GRAĐEVINSKI FAKULTET</v>
      </c>
      <c r="P170" t="str">
        <f t="shared" si="42"/>
        <v>322</v>
      </c>
      <c r="Q170" t="str">
        <f t="shared" si="43"/>
        <v>32</v>
      </c>
      <c r="R170" t="str">
        <f t="shared" si="44"/>
        <v>51</v>
      </c>
      <c r="S170" t="str">
        <f t="shared" si="45"/>
        <v>94</v>
      </c>
      <c r="T170" t="str">
        <f t="shared" si="46"/>
        <v>3</v>
      </c>
      <c r="U170" t="str">
        <f t="shared" si="47"/>
        <v/>
      </c>
      <c r="AE170" t="s">
        <v>1100</v>
      </c>
      <c r="AF170" t="s">
        <v>1101</v>
      </c>
      <c r="AG170" t="s">
        <v>670</v>
      </c>
      <c r="AH170" t="s">
        <v>671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>08006</v>
      </c>
      <c r="B171" s="39" t="str">
        <f>IF(C171="","",VLOOKUP('OPĆI DIO'!$C$1,'OPĆI DIO'!$N$4:$W$137,9,FALSE))</f>
        <v>Sveučilišta i veleučilišta u Republici Hrvatskoj</v>
      </c>
      <c r="C171" s="270">
        <f t="shared" si="40"/>
        <v>51</v>
      </c>
      <c r="D171" s="43">
        <v>51000</v>
      </c>
      <c r="E171" s="39" t="str">
        <f t="shared" si="41"/>
        <v>51000 Programi Unije – raspoloživ predujam</v>
      </c>
      <c r="F171" s="43">
        <v>3224</v>
      </c>
      <c r="G171" s="39" t="str">
        <f t="shared" si="37"/>
        <v>Materijal i dijelovi za tekuće i investicijsko održavanje</v>
      </c>
      <c r="H171" s="74" t="s">
        <v>3186</v>
      </c>
      <c r="I171" s="39" t="str">
        <f t="shared" si="38"/>
        <v>PROGRAMSKO I OSTALO FINANCIRANJE JAVNIH VISOKIH UČILIŠTA – IZ EVIDENCIJSKIH PRIHODA</v>
      </c>
      <c r="J171" s="39" t="str">
        <f t="shared" si="39"/>
        <v>0942</v>
      </c>
      <c r="K171" s="73">
        <v>1150</v>
      </c>
      <c r="L171" s="73"/>
      <c r="M171" s="73"/>
      <c r="N171" s="242"/>
      <c r="O171" t="str">
        <f>IF(C171="","",'OPĆI DIO'!$C$1)</f>
        <v>2160 SVEUČILIŠTE U RIJECI - GRAĐEVINSKI FAKULTET</v>
      </c>
      <c r="P171" t="str">
        <f t="shared" si="42"/>
        <v>322</v>
      </c>
      <c r="Q171" t="str">
        <f t="shared" si="43"/>
        <v>32</v>
      </c>
      <c r="R171" t="str">
        <f t="shared" si="44"/>
        <v>51</v>
      </c>
      <c r="S171" t="str">
        <f t="shared" si="45"/>
        <v>94</v>
      </c>
      <c r="T171" t="str">
        <f t="shared" si="46"/>
        <v>3</v>
      </c>
      <c r="U171" t="str">
        <f t="shared" si="47"/>
        <v/>
      </c>
      <c r="AE171" t="s">
        <v>1102</v>
      </c>
      <c r="AF171" t="s">
        <v>1103</v>
      </c>
      <c r="AG171" t="s">
        <v>678</v>
      </c>
      <c r="AH171" t="s">
        <v>679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>08006</v>
      </c>
      <c r="B172" s="39" t="str">
        <f>IF(C172="","",VLOOKUP('OPĆI DIO'!$C$1,'OPĆI DIO'!$N$4:$W$137,9,FALSE))</f>
        <v>Sveučilišta i veleučilišta u Republici Hrvatskoj</v>
      </c>
      <c r="C172" s="270">
        <f t="shared" si="40"/>
        <v>51</v>
      </c>
      <c r="D172" s="43">
        <v>51000</v>
      </c>
      <c r="E172" s="39" t="str">
        <f t="shared" si="41"/>
        <v>51000 Programi Unije – raspoloživ predujam</v>
      </c>
      <c r="F172" s="43">
        <v>3225</v>
      </c>
      <c r="G172" s="39" t="str">
        <f t="shared" si="37"/>
        <v>Sitni inventar i autogume</v>
      </c>
      <c r="H172" s="74" t="s">
        <v>3186</v>
      </c>
      <c r="I172" s="39" t="str">
        <f t="shared" si="38"/>
        <v>PROGRAMSKO I OSTALO FINANCIRANJE JAVNIH VISOKIH UČILIŠTA – IZ EVIDENCIJSKIH PRIHODA</v>
      </c>
      <c r="J172" s="39" t="str">
        <f t="shared" si="39"/>
        <v>0942</v>
      </c>
      <c r="K172" s="73">
        <v>850</v>
      </c>
      <c r="L172" s="73"/>
      <c r="M172" s="73"/>
      <c r="N172" s="242"/>
      <c r="O172" t="str">
        <f>IF(C172="","",'OPĆI DIO'!$C$1)</f>
        <v>2160 SVEUČILIŠTE U RIJECI - GRAĐEVINSKI FAKULTET</v>
      </c>
      <c r="P172" t="str">
        <f t="shared" si="42"/>
        <v>322</v>
      </c>
      <c r="Q172" t="str">
        <f t="shared" si="43"/>
        <v>32</v>
      </c>
      <c r="R172" t="str">
        <f t="shared" si="44"/>
        <v>51</v>
      </c>
      <c r="S172" t="str">
        <f t="shared" si="45"/>
        <v>94</v>
      </c>
      <c r="T172" t="str">
        <f t="shared" si="46"/>
        <v>3</v>
      </c>
      <c r="U172" t="str">
        <f t="shared" si="47"/>
        <v/>
      </c>
      <c r="AE172" t="s">
        <v>1104</v>
      </c>
      <c r="AF172" t="s">
        <v>1105</v>
      </c>
      <c r="AG172" t="s">
        <v>678</v>
      </c>
      <c r="AH172" t="s">
        <v>679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>08006</v>
      </c>
      <c r="B173" s="39" t="str">
        <f>IF(C173="","",VLOOKUP('OPĆI DIO'!$C$1,'OPĆI DIO'!$N$4:$W$137,9,FALSE))</f>
        <v>Sveučilišta i veleučilišta u Republici Hrvatskoj</v>
      </c>
      <c r="C173" s="270">
        <f t="shared" si="40"/>
        <v>51</v>
      </c>
      <c r="D173" s="43">
        <v>51000</v>
      </c>
      <c r="E173" s="39" t="str">
        <f t="shared" si="41"/>
        <v>51000 Programi Unije – raspoloživ predujam</v>
      </c>
      <c r="F173" s="43">
        <v>3227</v>
      </c>
      <c r="G173" s="39" t="str">
        <f t="shared" si="37"/>
        <v>Službena, radna i zaštitna odjeća i obuća</v>
      </c>
      <c r="H173" s="74" t="s">
        <v>3186</v>
      </c>
      <c r="I173" s="39" t="str">
        <f t="shared" si="38"/>
        <v>PROGRAMSKO I OSTALO FINANCIRANJE JAVNIH VISOKIH UČILIŠTA – IZ EVIDENCIJSKIH PRIHODA</v>
      </c>
      <c r="J173" s="39" t="str">
        <f t="shared" si="39"/>
        <v>0942</v>
      </c>
      <c r="K173" s="73">
        <v>500</v>
      </c>
      <c r="L173" s="73"/>
      <c r="M173" s="73"/>
      <c r="N173" s="242"/>
      <c r="O173" t="str">
        <f>IF(C173="","",'OPĆI DIO'!$C$1)</f>
        <v>2160 SVEUČILIŠTE U RIJECI - GRAĐEVINSKI FAKULTET</v>
      </c>
      <c r="P173" t="str">
        <f t="shared" si="42"/>
        <v>322</v>
      </c>
      <c r="Q173" t="str">
        <f t="shared" si="43"/>
        <v>32</v>
      </c>
      <c r="R173" t="str">
        <f t="shared" si="44"/>
        <v>51</v>
      </c>
      <c r="S173" t="str">
        <f t="shared" si="45"/>
        <v>94</v>
      </c>
      <c r="T173" t="str">
        <f t="shared" si="46"/>
        <v>3</v>
      </c>
      <c r="U173" t="str">
        <f t="shared" si="47"/>
        <v/>
      </c>
      <c r="AE173" t="s">
        <v>1106</v>
      </c>
      <c r="AF173" t="s">
        <v>1107</v>
      </c>
      <c r="AG173" t="s">
        <v>678</v>
      </c>
      <c r="AH173" t="s">
        <v>679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>08006</v>
      </c>
      <c r="B174" s="39" t="str">
        <f>IF(C174="","",VLOOKUP('OPĆI DIO'!$C$1,'OPĆI DIO'!$N$4:$W$137,9,FALSE))</f>
        <v>Sveučilišta i veleučilišta u Republici Hrvatskoj</v>
      </c>
      <c r="C174" s="270">
        <f t="shared" si="40"/>
        <v>51</v>
      </c>
      <c r="D174" s="43">
        <v>51000</v>
      </c>
      <c r="E174" s="39" t="str">
        <f t="shared" si="41"/>
        <v>51000 Programi Unije – raspoloživ predujam</v>
      </c>
      <c r="F174" s="43">
        <v>3232</v>
      </c>
      <c r="G174" s="39" t="str">
        <f t="shared" si="37"/>
        <v>Usluge tekućeg i investicijskog održavanja</v>
      </c>
      <c r="H174" s="74" t="s">
        <v>3186</v>
      </c>
      <c r="I174" s="39" t="str">
        <f t="shared" si="38"/>
        <v>PROGRAMSKO I OSTALO FINANCIRANJE JAVNIH VISOKIH UČILIŠTA – IZ EVIDENCIJSKIH PRIHODA</v>
      </c>
      <c r="J174" s="39" t="str">
        <f t="shared" si="39"/>
        <v>0942</v>
      </c>
      <c r="K174" s="73">
        <v>950</v>
      </c>
      <c r="L174" s="73"/>
      <c r="M174" s="73"/>
      <c r="N174" s="242"/>
      <c r="O174" t="str">
        <f>IF(C174="","",'OPĆI DIO'!$C$1)</f>
        <v>2160 SVEUČILIŠTE U RIJECI - GRAĐEVINSKI FAKULTET</v>
      </c>
      <c r="P174" t="str">
        <f t="shared" si="42"/>
        <v>323</v>
      </c>
      <c r="Q174" t="str">
        <f t="shared" si="43"/>
        <v>32</v>
      </c>
      <c r="R174" t="str">
        <f t="shared" si="44"/>
        <v>51</v>
      </c>
      <c r="S174" t="str">
        <f t="shared" si="45"/>
        <v>94</v>
      </c>
      <c r="T174" t="str">
        <f t="shared" si="46"/>
        <v>3</v>
      </c>
      <c r="U174" t="str">
        <f t="shared" si="47"/>
        <v/>
      </c>
      <c r="AE174" t="s">
        <v>1108</v>
      </c>
      <c r="AF174" t="s">
        <v>1109</v>
      </c>
      <c r="AG174" t="s">
        <v>678</v>
      </c>
      <c r="AH174" t="s">
        <v>679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>08006</v>
      </c>
      <c r="B175" s="39" t="str">
        <f>IF(C175="","",VLOOKUP('OPĆI DIO'!$C$1,'OPĆI DIO'!$N$4:$W$137,9,FALSE))</f>
        <v>Sveučilišta i veleučilišta u Republici Hrvatskoj</v>
      </c>
      <c r="C175" s="270">
        <f t="shared" si="40"/>
        <v>51</v>
      </c>
      <c r="D175" s="43">
        <v>51000</v>
      </c>
      <c r="E175" s="39" t="str">
        <f t="shared" si="41"/>
        <v>51000 Programi Unije – raspoloživ predujam</v>
      </c>
      <c r="F175" s="43">
        <v>3237</v>
      </c>
      <c r="G175" s="39" t="str">
        <f t="shared" si="37"/>
        <v>Intelektualne i osobne usluge</v>
      </c>
      <c r="H175" s="74" t="s">
        <v>3186</v>
      </c>
      <c r="I175" s="39" t="str">
        <f t="shared" si="38"/>
        <v>PROGRAMSKO I OSTALO FINANCIRANJE JAVNIH VISOKIH UČILIŠTA – IZ EVIDENCIJSKIH PRIHODA</v>
      </c>
      <c r="J175" s="39" t="str">
        <f t="shared" si="39"/>
        <v>0942</v>
      </c>
      <c r="K175" s="73">
        <v>10000</v>
      </c>
      <c r="L175" s="73"/>
      <c r="M175" s="73"/>
      <c r="N175" s="242"/>
      <c r="O175" t="str">
        <f>IF(C175="","",'OPĆI DIO'!$C$1)</f>
        <v>2160 SVEUČILIŠTE U RIJECI - GRAĐEVINSKI FAKULTET</v>
      </c>
      <c r="P175" t="str">
        <f t="shared" si="42"/>
        <v>323</v>
      </c>
      <c r="Q175" t="str">
        <f t="shared" si="43"/>
        <v>32</v>
      </c>
      <c r="R175" t="str">
        <f t="shared" si="44"/>
        <v>51</v>
      </c>
      <c r="S175" t="str">
        <f t="shared" si="45"/>
        <v>94</v>
      </c>
      <c r="T175" t="str">
        <f t="shared" si="46"/>
        <v>3</v>
      </c>
      <c r="U175" t="str">
        <f t="shared" si="47"/>
        <v/>
      </c>
      <c r="AE175" t="s">
        <v>1110</v>
      </c>
      <c r="AF175" t="s">
        <v>1111</v>
      </c>
      <c r="AG175" t="s">
        <v>678</v>
      </c>
      <c r="AH175" t="s">
        <v>679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>08006</v>
      </c>
      <c r="B176" s="39" t="str">
        <f>IF(C176="","",VLOOKUP('OPĆI DIO'!$C$1,'OPĆI DIO'!$N$4:$W$137,9,FALSE))</f>
        <v>Sveučilišta i veleučilišta u Republici Hrvatskoj</v>
      </c>
      <c r="C176" s="270">
        <f t="shared" si="40"/>
        <v>51</v>
      </c>
      <c r="D176" s="43">
        <v>51000</v>
      </c>
      <c r="E176" s="39" t="str">
        <f t="shared" si="41"/>
        <v>51000 Programi Unije – raspoloživ predujam</v>
      </c>
      <c r="F176" s="43">
        <v>3239</v>
      </c>
      <c r="G176" s="39" t="str">
        <f t="shared" si="37"/>
        <v>Ostale usluge</v>
      </c>
      <c r="H176" s="74" t="s">
        <v>3186</v>
      </c>
      <c r="I176" s="39" t="str">
        <f t="shared" si="38"/>
        <v>PROGRAMSKO I OSTALO FINANCIRANJE JAVNIH VISOKIH UČILIŠTA – IZ EVIDENCIJSKIH PRIHODA</v>
      </c>
      <c r="J176" s="39" t="str">
        <f t="shared" si="39"/>
        <v>0942</v>
      </c>
      <c r="K176" s="73">
        <v>500</v>
      </c>
      <c r="L176" s="73"/>
      <c r="M176" s="73"/>
      <c r="N176" s="242"/>
      <c r="O176" t="str">
        <f>IF(C176="","",'OPĆI DIO'!$C$1)</f>
        <v>2160 SVEUČILIŠTE U RIJECI - GRAĐEVINSKI FAKULTET</v>
      </c>
      <c r="P176" t="str">
        <f t="shared" si="42"/>
        <v>323</v>
      </c>
      <c r="Q176" t="str">
        <f t="shared" si="43"/>
        <v>32</v>
      </c>
      <c r="R176" t="str">
        <f t="shared" si="44"/>
        <v>51</v>
      </c>
      <c r="S176" t="str">
        <f t="shared" si="45"/>
        <v>94</v>
      </c>
      <c r="T176" t="str">
        <f t="shared" si="46"/>
        <v>3</v>
      </c>
      <c r="U176" t="str">
        <f t="shared" si="47"/>
        <v/>
      </c>
      <c r="AE176" t="s">
        <v>1112</v>
      </c>
      <c r="AF176" t="s">
        <v>1113</v>
      </c>
      <c r="AG176" t="s">
        <v>678</v>
      </c>
      <c r="AH176" t="s">
        <v>679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>08006</v>
      </c>
      <c r="B177" s="39" t="str">
        <f>IF(C177="","",VLOOKUP('OPĆI DIO'!$C$1,'OPĆI DIO'!$N$4:$W$137,9,FALSE))</f>
        <v>Sveučilišta i veleučilišta u Republici Hrvatskoj</v>
      </c>
      <c r="C177" s="270">
        <f t="shared" si="40"/>
        <v>51</v>
      </c>
      <c r="D177" s="43">
        <v>51000</v>
      </c>
      <c r="E177" s="39" t="str">
        <f t="shared" si="41"/>
        <v>51000 Programi Unije – raspoloživ predujam</v>
      </c>
      <c r="F177" s="43">
        <v>3241</v>
      </c>
      <c r="G177" s="39" t="str">
        <f t="shared" si="37"/>
        <v>Naknade troškova osobama izvan radnog odnosa</v>
      </c>
      <c r="H177" s="74" t="s">
        <v>3186</v>
      </c>
      <c r="I177" s="39" t="str">
        <f t="shared" si="38"/>
        <v>PROGRAMSKO I OSTALO FINANCIRANJE JAVNIH VISOKIH UČILIŠTA – IZ EVIDENCIJSKIH PRIHODA</v>
      </c>
      <c r="J177" s="39" t="str">
        <f t="shared" si="39"/>
        <v>0942</v>
      </c>
      <c r="K177" s="73">
        <v>1000</v>
      </c>
      <c r="L177" s="73"/>
      <c r="M177" s="73"/>
      <c r="N177" s="242"/>
      <c r="O177" t="str">
        <f>IF(C177="","",'OPĆI DIO'!$C$1)</f>
        <v>2160 SVEUČILIŠTE U RIJECI - GRAĐEVINSKI FAKULTET</v>
      </c>
      <c r="P177" t="str">
        <f t="shared" si="42"/>
        <v>324</v>
      </c>
      <c r="Q177" t="str">
        <f t="shared" si="43"/>
        <v>32</v>
      </c>
      <c r="R177" t="str">
        <f t="shared" si="44"/>
        <v>51</v>
      </c>
      <c r="S177" t="str">
        <f t="shared" si="45"/>
        <v>94</v>
      </c>
      <c r="T177" t="str">
        <f t="shared" si="46"/>
        <v>3</v>
      </c>
      <c r="U177" t="str">
        <f t="shared" si="47"/>
        <v/>
      </c>
      <c r="AE177" t="s">
        <v>1114</v>
      </c>
      <c r="AF177" t="s">
        <v>1115</v>
      </c>
      <c r="AG177" t="s">
        <v>678</v>
      </c>
      <c r="AH177" t="s">
        <v>679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>08006</v>
      </c>
      <c r="B178" s="39" t="str">
        <f>IF(C178="","",VLOOKUP('OPĆI DIO'!$C$1,'OPĆI DIO'!$N$4:$W$137,9,FALSE))</f>
        <v>Sveučilišta i veleučilišta u Republici Hrvatskoj</v>
      </c>
      <c r="C178" s="270">
        <f t="shared" si="40"/>
        <v>51</v>
      </c>
      <c r="D178" s="43">
        <v>51000</v>
      </c>
      <c r="E178" s="39" t="str">
        <f t="shared" si="41"/>
        <v>51000 Programi Unije – raspoloživ predujam</v>
      </c>
      <c r="F178" s="43">
        <v>3293</v>
      </c>
      <c r="G178" s="39" t="str">
        <f t="shared" si="37"/>
        <v>Reprezentacija</v>
      </c>
      <c r="H178" s="74" t="s">
        <v>3186</v>
      </c>
      <c r="I178" s="39" t="str">
        <f t="shared" si="38"/>
        <v>PROGRAMSKO I OSTALO FINANCIRANJE JAVNIH VISOKIH UČILIŠTA – IZ EVIDENCIJSKIH PRIHODA</v>
      </c>
      <c r="J178" s="39" t="str">
        <f t="shared" si="39"/>
        <v>0942</v>
      </c>
      <c r="K178" s="73">
        <v>1500</v>
      </c>
      <c r="L178" s="73"/>
      <c r="M178" s="73"/>
      <c r="N178" s="242"/>
      <c r="O178" t="str">
        <f>IF(C178="","",'OPĆI DIO'!$C$1)</f>
        <v>2160 SVEUČILIŠTE U RIJECI - GRAĐEVINSKI FAKULTET</v>
      </c>
      <c r="P178" t="str">
        <f t="shared" si="42"/>
        <v>329</v>
      </c>
      <c r="Q178" t="str">
        <f t="shared" si="43"/>
        <v>32</v>
      </c>
      <c r="R178" t="str">
        <f t="shared" si="44"/>
        <v>51</v>
      </c>
      <c r="S178" t="str">
        <f t="shared" si="45"/>
        <v>94</v>
      </c>
      <c r="T178" t="str">
        <f t="shared" si="46"/>
        <v>3</v>
      </c>
      <c r="U178" t="str">
        <f t="shared" si="47"/>
        <v/>
      </c>
      <c r="AE178" t="s">
        <v>1116</v>
      </c>
      <c r="AF178" t="s">
        <v>1117</v>
      </c>
      <c r="AG178" t="s">
        <v>678</v>
      </c>
      <c r="AH178" t="s">
        <v>679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>08006</v>
      </c>
      <c r="B179" s="39" t="str">
        <f>IF(C179="","",VLOOKUP('OPĆI DIO'!$C$1,'OPĆI DIO'!$N$4:$W$137,9,FALSE))</f>
        <v>Sveučilišta i veleučilišta u Republici Hrvatskoj</v>
      </c>
      <c r="C179" s="270">
        <f t="shared" si="40"/>
        <v>51</v>
      </c>
      <c r="D179" s="43">
        <v>51000</v>
      </c>
      <c r="E179" s="39" t="str">
        <f t="shared" si="41"/>
        <v>51000 Programi Unije – raspoloživ predujam</v>
      </c>
      <c r="F179" s="43">
        <v>4221</v>
      </c>
      <c r="G179" s="39" t="str">
        <f t="shared" si="37"/>
        <v>Uredska oprema i namještaj</v>
      </c>
      <c r="H179" s="74" t="s">
        <v>3186</v>
      </c>
      <c r="I179" s="39" t="str">
        <f t="shared" si="38"/>
        <v>PROGRAMSKO I OSTALO FINANCIRANJE JAVNIH VISOKIH UČILIŠTA – IZ EVIDENCIJSKIH PRIHODA</v>
      </c>
      <c r="J179" s="39" t="str">
        <f t="shared" si="39"/>
        <v>0942</v>
      </c>
      <c r="K179" s="73">
        <v>1200</v>
      </c>
      <c r="L179" s="73"/>
      <c r="M179" s="73"/>
      <c r="N179" s="242"/>
      <c r="O179" t="str">
        <f>IF(C179="","",'OPĆI DIO'!$C$1)</f>
        <v>2160 SVEUČILIŠTE U RIJECI - GRAĐEVINSKI FAKULTET</v>
      </c>
      <c r="P179" t="str">
        <f t="shared" si="42"/>
        <v>422</v>
      </c>
      <c r="Q179" t="str">
        <f t="shared" si="43"/>
        <v>42</v>
      </c>
      <c r="R179" t="str">
        <f t="shared" si="44"/>
        <v>51</v>
      </c>
      <c r="S179" t="str">
        <f t="shared" si="45"/>
        <v>94</v>
      </c>
      <c r="T179" t="str">
        <f t="shared" si="46"/>
        <v>4</v>
      </c>
      <c r="U179" t="str">
        <f t="shared" si="47"/>
        <v/>
      </c>
      <c r="AE179" t="s">
        <v>1118</v>
      </c>
      <c r="AF179" t="s">
        <v>1119</v>
      </c>
      <c r="AG179" t="s">
        <v>678</v>
      </c>
      <c r="AH179" t="s">
        <v>679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>08006</v>
      </c>
      <c r="B180" s="39" t="str">
        <f>IF(C180="","",VLOOKUP('OPĆI DIO'!$C$1,'OPĆI DIO'!$N$4:$W$137,9,FALSE))</f>
        <v>Sveučilišta i veleučilišta u Republici Hrvatskoj</v>
      </c>
      <c r="C180" s="270">
        <f t="shared" si="40"/>
        <v>51</v>
      </c>
      <c r="D180" s="43">
        <v>51000</v>
      </c>
      <c r="E180" s="39" t="str">
        <f t="shared" si="41"/>
        <v>51000 Programi Unije – raspoloživ predujam</v>
      </c>
      <c r="F180" s="43">
        <v>4225</v>
      </c>
      <c r="G180" s="39" t="str">
        <f t="shared" si="37"/>
        <v>Instrumenti i uređaji</v>
      </c>
      <c r="H180" s="74" t="s">
        <v>3186</v>
      </c>
      <c r="I180" s="39" t="str">
        <f t="shared" si="38"/>
        <v>PROGRAMSKO I OSTALO FINANCIRANJE JAVNIH VISOKIH UČILIŠTA – IZ EVIDENCIJSKIH PRIHODA</v>
      </c>
      <c r="J180" s="39" t="str">
        <f t="shared" si="39"/>
        <v>0942</v>
      </c>
      <c r="K180" s="73">
        <v>6000</v>
      </c>
      <c r="L180" s="73"/>
      <c r="M180" s="73"/>
      <c r="N180" s="242"/>
      <c r="O180" t="str">
        <f>IF(C180="","",'OPĆI DIO'!$C$1)</f>
        <v>2160 SVEUČILIŠTE U RIJECI - GRAĐEVINSKI FAKULTET</v>
      </c>
      <c r="P180" t="str">
        <f t="shared" si="42"/>
        <v>422</v>
      </c>
      <c r="Q180" t="str">
        <f t="shared" si="43"/>
        <v>42</v>
      </c>
      <c r="R180" t="str">
        <f t="shared" si="44"/>
        <v>51</v>
      </c>
      <c r="S180" t="str">
        <f t="shared" si="45"/>
        <v>94</v>
      </c>
      <c r="T180" t="str">
        <f t="shared" si="46"/>
        <v>4</v>
      </c>
      <c r="U180" t="str">
        <f t="shared" si="47"/>
        <v/>
      </c>
      <c r="AE180" t="s">
        <v>1120</v>
      </c>
      <c r="AF180" t="s">
        <v>1121</v>
      </c>
      <c r="AG180" t="s">
        <v>678</v>
      </c>
      <c r="AH180" t="s">
        <v>679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>08006</v>
      </c>
      <c r="B181" s="39" t="str">
        <f>IF(C181="","",VLOOKUP('OPĆI DIO'!$C$1,'OPĆI DIO'!$N$4:$W$137,9,FALSE))</f>
        <v>Sveučilišta i veleučilišta u Republici Hrvatskoj</v>
      </c>
      <c r="C181" s="270">
        <f t="shared" si="40"/>
        <v>51</v>
      </c>
      <c r="D181" s="43">
        <v>51000</v>
      </c>
      <c r="E181" s="39" t="str">
        <f t="shared" si="41"/>
        <v>51000 Programi Unije – raspoloživ predujam</v>
      </c>
      <c r="F181" s="43">
        <v>4241</v>
      </c>
      <c r="G181" s="39" t="str">
        <f t="shared" si="37"/>
        <v>Knjige</v>
      </c>
      <c r="H181" s="74" t="s">
        <v>3186</v>
      </c>
      <c r="I181" s="39" t="str">
        <f t="shared" si="38"/>
        <v>PROGRAMSKO I OSTALO FINANCIRANJE JAVNIH VISOKIH UČILIŠTA – IZ EVIDENCIJSKIH PRIHODA</v>
      </c>
      <c r="J181" s="39" t="str">
        <f t="shared" si="39"/>
        <v>0942</v>
      </c>
      <c r="K181" s="73">
        <v>500</v>
      </c>
      <c r="L181" s="73"/>
      <c r="M181" s="73"/>
      <c r="N181" s="242"/>
      <c r="O181" t="str">
        <f>IF(C181="","",'OPĆI DIO'!$C$1)</f>
        <v>2160 SVEUČILIŠTE U RIJECI - GRAĐEVINSKI FAKULTET</v>
      </c>
      <c r="P181" t="str">
        <f t="shared" si="42"/>
        <v>424</v>
      </c>
      <c r="Q181" t="str">
        <f t="shared" si="43"/>
        <v>42</v>
      </c>
      <c r="R181" t="str">
        <f t="shared" si="44"/>
        <v>51</v>
      </c>
      <c r="S181" t="str">
        <f t="shared" si="45"/>
        <v>94</v>
      </c>
      <c r="T181" t="str">
        <f t="shared" si="46"/>
        <v>4</v>
      </c>
      <c r="U181" t="str">
        <f t="shared" si="47"/>
        <v/>
      </c>
      <c r="AE181" t="s">
        <v>1122</v>
      </c>
      <c r="AF181" t="s">
        <v>1123</v>
      </c>
      <c r="AG181" t="s">
        <v>678</v>
      </c>
      <c r="AH181" t="s">
        <v>679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>08006</v>
      </c>
      <c r="B182" s="39" t="str">
        <f>IF(C182="","",VLOOKUP('OPĆI DIO'!$C$1,'OPĆI DIO'!$N$4:$W$137,9,FALSE))</f>
        <v>Sveučilišta i veleučilišta u Republici Hrvatskoj</v>
      </c>
      <c r="C182" s="270">
        <f t="shared" si="40"/>
        <v>51</v>
      </c>
      <c r="D182" s="43">
        <v>51000</v>
      </c>
      <c r="E182" s="39" t="str">
        <f t="shared" si="41"/>
        <v>51000 Programi Unije – raspoloživ predujam</v>
      </c>
      <c r="F182" s="43">
        <v>3111</v>
      </c>
      <c r="G182" s="39" t="str">
        <f t="shared" si="37"/>
        <v>Plaće za redovan rad</v>
      </c>
      <c r="H182" s="74" t="s">
        <v>3186</v>
      </c>
      <c r="I182" s="39" t="str">
        <f t="shared" si="38"/>
        <v>PROGRAMSKO I OSTALO FINANCIRANJE JAVNIH VISOKIH UČILIŠTA – IZ EVIDENCIJSKIH PRIHODA</v>
      </c>
      <c r="J182" s="39" t="str">
        <f t="shared" si="39"/>
        <v>0942</v>
      </c>
      <c r="K182" s="73">
        <v>12000</v>
      </c>
      <c r="L182" s="73"/>
      <c r="M182" s="73"/>
      <c r="N182" s="242"/>
      <c r="O182" t="str">
        <f>IF(C182="","",'OPĆI DIO'!$C$1)</f>
        <v>2160 SVEUČILIŠTE U RIJECI - GRAĐEVINSKI FAKULTET</v>
      </c>
      <c r="P182" t="str">
        <f t="shared" si="42"/>
        <v>311</v>
      </c>
      <c r="Q182" t="str">
        <f t="shared" si="43"/>
        <v>31</v>
      </c>
      <c r="R182" t="str">
        <f t="shared" si="44"/>
        <v>51</v>
      </c>
      <c r="S182" t="str">
        <f t="shared" si="45"/>
        <v>94</v>
      </c>
      <c r="T182" t="str">
        <f t="shared" si="46"/>
        <v>3</v>
      </c>
      <c r="U182" t="str">
        <f t="shared" si="47"/>
        <v/>
      </c>
      <c r="AE182" t="s">
        <v>1124</v>
      </c>
      <c r="AF182" t="s">
        <v>1125</v>
      </c>
      <c r="AG182" t="s">
        <v>678</v>
      </c>
      <c r="AH182" t="s">
        <v>679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>08006</v>
      </c>
      <c r="B183" s="39" t="str">
        <f>IF(C183="","",VLOOKUP('OPĆI DIO'!$C$1,'OPĆI DIO'!$N$4:$W$137,9,FALSE))</f>
        <v>Sveučilišta i veleučilišta u Republici Hrvatskoj</v>
      </c>
      <c r="C183" s="270">
        <f t="shared" si="40"/>
        <v>51</v>
      </c>
      <c r="D183" s="43">
        <v>51000</v>
      </c>
      <c r="E183" s="39" t="str">
        <f t="shared" si="41"/>
        <v>51000 Programi Unije – raspoloživ predujam</v>
      </c>
      <c r="F183" s="43">
        <v>3132</v>
      </c>
      <c r="G183" s="39" t="str">
        <f t="shared" si="37"/>
        <v>Doprinosi za obvezno zdravstveno osiguranje</v>
      </c>
      <c r="H183" s="74" t="s">
        <v>3186</v>
      </c>
      <c r="I183" s="39" t="str">
        <f t="shared" si="38"/>
        <v>PROGRAMSKO I OSTALO FINANCIRANJE JAVNIH VISOKIH UČILIŠTA – IZ EVIDENCIJSKIH PRIHODA</v>
      </c>
      <c r="J183" s="39" t="str">
        <f t="shared" si="39"/>
        <v>0942</v>
      </c>
      <c r="K183" s="73">
        <v>1990</v>
      </c>
      <c r="L183" s="73"/>
      <c r="M183" s="73"/>
      <c r="N183" s="242"/>
      <c r="O183" t="str">
        <f>IF(C183="","",'OPĆI DIO'!$C$1)</f>
        <v>2160 SVEUČILIŠTE U RIJECI - GRAĐEVINSKI FAKULTET</v>
      </c>
      <c r="P183" t="str">
        <f t="shared" si="42"/>
        <v>313</v>
      </c>
      <c r="Q183" t="str">
        <f t="shared" si="43"/>
        <v>31</v>
      </c>
      <c r="R183" t="str">
        <f t="shared" si="44"/>
        <v>51</v>
      </c>
      <c r="S183" t="str">
        <f t="shared" si="45"/>
        <v>94</v>
      </c>
      <c r="T183" t="str">
        <f t="shared" si="46"/>
        <v>3</v>
      </c>
      <c r="U183" t="str">
        <f t="shared" si="47"/>
        <v/>
      </c>
      <c r="AE183" t="s">
        <v>1126</v>
      </c>
      <c r="AF183" t="s">
        <v>1127</v>
      </c>
      <c r="AG183" t="s">
        <v>678</v>
      </c>
      <c r="AH183" t="s">
        <v>679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>08006</v>
      </c>
      <c r="B184" s="39" t="str">
        <f>IF(C184="","",VLOOKUP('OPĆI DIO'!$C$1,'OPĆI DIO'!$N$4:$W$137,9,FALSE))</f>
        <v>Sveučilišta i veleučilišta u Republici Hrvatskoj</v>
      </c>
      <c r="C184" s="270">
        <f t="shared" si="40"/>
        <v>51</v>
      </c>
      <c r="D184" s="43">
        <v>51000</v>
      </c>
      <c r="E184" s="39" t="str">
        <f t="shared" si="41"/>
        <v>51000 Programi Unije – raspoloživ predujam</v>
      </c>
      <c r="F184" s="43">
        <v>3211</v>
      </c>
      <c r="G184" s="39" t="str">
        <f t="shared" si="37"/>
        <v>Službena putovanja</v>
      </c>
      <c r="H184" s="74" t="s">
        <v>3186</v>
      </c>
      <c r="I184" s="39" t="str">
        <f t="shared" si="38"/>
        <v>PROGRAMSKO I OSTALO FINANCIRANJE JAVNIH VISOKIH UČILIŠTA – IZ EVIDENCIJSKIH PRIHODA</v>
      </c>
      <c r="J184" s="39" t="str">
        <f t="shared" si="39"/>
        <v>0942</v>
      </c>
      <c r="K184" s="73">
        <v>8000</v>
      </c>
      <c r="L184" s="73"/>
      <c r="M184" s="73"/>
      <c r="N184" s="242"/>
      <c r="O184" t="str">
        <f>IF(C184="","",'OPĆI DIO'!$C$1)</f>
        <v>2160 SVEUČILIŠTE U RIJECI - GRAĐEVINSKI FAKULTET</v>
      </c>
      <c r="P184" t="str">
        <f t="shared" si="42"/>
        <v>321</v>
      </c>
      <c r="Q184" t="str">
        <f t="shared" si="43"/>
        <v>32</v>
      </c>
      <c r="R184" t="str">
        <f t="shared" si="44"/>
        <v>51</v>
      </c>
      <c r="S184" t="str">
        <f t="shared" si="45"/>
        <v>94</v>
      </c>
      <c r="T184" t="str">
        <f t="shared" si="46"/>
        <v>3</v>
      </c>
      <c r="U184" t="str">
        <f t="shared" si="47"/>
        <v/>
      </c>
      <c r="AE184" t="s">
        <v>1128</v>
      </c>
      <c r="AF184" t="s">
        <v>1129</v>
      </c>
      <c r="AG184" t="s">
        <v>678</v>
      </c>
      <c r="AH184" t="s">
        <v>679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>08006</v>
      </c>
      <c r="B185" s="39" t="str">
        <f>IF(C185="","",VLOOKUP('OPĆI DIO'!$C$1,'OPĆI DIO'!$N$4:$W$137,9,FALSE))</f>
        <v>Sveučilišta i veleučilišta u Republici Hrvatskoj</v>
      </c>
      <c r="C185" s="270">
        <f t="shared" si="40"/>
        <v>51</v>
      </c>
      <c r="D185" s="43">
        <v>51000</v>
      </c>
      <c r="E185" s="39" t="str">
        <f t="shared" si="41"/>
        <v>51000 Programi Unije – raspoloživ predujam</v>
      </c>
      <c r="F185" s="43">
        <v>3213</v>
      </c>
      <c r="G185" s="39" t="str">
        <f t="shared" si="37"/>
        <v>Stručno usavršavanje zaposlenika</v>
      </c>
      <c r="H185" s="74" t="s">
        <v>3186</v>
      </c>
      <c r="I185" s="39" t="str">
        <f t="shared" si="38"/>
        <v>PROGRAMSKO I OSTALO FINANCIRANJE JAVNIH VISOKIH UČILIŠTA – IZ EVIDENCIJSKIH PRIHODA</v>
      </c>
      <c r="J185" s="39" t="str">
        <f t="shared" si="39"/>
        <v>0942</v>
      </c>
      <c r="K185" s="73">
        <v>8000</v>
      </c>
      <c r="L185" s="73"/>
      <c r="M185" s="73"/>
      <c r="N185" s="242"/>
      <c r="O185" t="str">
        <f>IF(C185="","",'OPĆI DIO'!$C$1)</f>
        <v>2160 SVEUČILIŠTE U RIJECI - GRAĐEVINSKI FAKULTET</v>
      </c>
      <c r="P185" t="str">
        <f t="shared" si="42"/>
        <v>321</v>
      </c>
      <c r="Q185" t="str">
        <f t="shared" si="43"/>
        <v>32</v>
      </c>
      <c r="R185" t="str">
        <f t="shared" si="44"/>
        <v>51</v>
      </c>
      <c r="S185" t="str">
        <f t="shared" si="45"/>
        <v>94</v>
      </c>
      <c r="T185" t="str">
        <f t="shared" si="46"/>
        <v>3</v>
      </c>
      <c r="U185" t="str">
        <f t="shared" si="47"/>
        <v/>
      </c>
      <c r="AE185" t="s">
        <v>1130</v>
      </c>
      <c r="AF185" t="s">
        <v>1131</v>
      </c>
      <c r="AG185" t="s">
        <v>678</v>
      </c>
      <c r="AH185" t="s">
        <v>679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>08006</v>
      </c>
      <c r="B186" s="39" t="str">
        <f>IF(C186="","",VLOOKUP('OPĆI DIO'!$C$1,'OPĆI DIO'!$N$4:$W$137,9,FALSE))</f>
        <v>Sveučilišta i veleučilišta u Republici Hrvatskoj</v>
      </c>
      <c r="C186" s="270">
        <f t="shared" si="40"/>
        <v>810</v>
      </c>
      <c r="D186" s="43">
        <v>810</v>
      </c>
      <c r="E186" s="39" t="str">
        <f t="shared" si="41"/>
        <v>Namjenski primici od zaduživanja – ostali</v>
      </c>
      <c r="F186" s="43">
        <v>3111</v>
      </c>
      <c r="G186" s="39" t="str">
        <f t="shared" si="37"/>
        <v>Plaće za redovan rad</v>
      </c>
      <c r="H186" s="74" t="s">
        <v>1255</v>
      </c>
      <c r="I186" s="39" t="str">
        <f t="shared" si="38"/>
        <v>PROJEKT DIGITALNE, INOVATIVNE I ZELENE TEHNOLOGIJE - DIGIT</v>
      </c>
      <c r="J186" s="39" t="str">
        <f t="shared" si="39"/>
        <v>0942</v>
      </c>
      <c r="K186" s="73">
        <v>62417</v>
      </c>
      <c r="L186" s="73">
        <v>62417</v>
      </c>
      <c r="M186" s="73"/>
      <c r="N186" s="242"/>
      <c r="O186" t="str">
        <f>IF(C186="","",'OPĆI DIO'!$C$1)</f>
        <v>2160 SVEUČILIŠTE U RIJECI - GRAĐEVINSKI FAKULTET</v>
      </c>
      <c r="P186" t="str">
        <f t="shared" si="42"/>
        <v>311</v>
      </c>
      <c r="Q186" t="str">
        <f t="shared" si="43"/>
        <v>31</v>
      </c>
      <c r="R186" t="str">
        <f t="shared" si="44"/>
        <v>810</v>
      </c>
      <c r="S186" t="str">
        <f t="shared" si="45"/>
        <v>94</v>
      </c>
      <c r="T186" t="str">
        <f t="shared" si="46"/>
        <v>3</v>
      </c>
      <c r="U186" t="str">
        <f t="shared" si="47"/>
        <v/>
      </c>
      <c r="AE186" t="s">
        <v>1132</v>
      </c>
      <c r="AF186" t="s">
        <v>1133</v>
      </c>
      <c r="AG186" t="s">
        <v>678</v>
      </c>
      <c r="AH186" t="s">
        <v>679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>08006</v>
      </c>
      <c r="B187" s="39" t="str">
        <f>IF(C187="","",VLOOKUP('OPĆI DIO'!$C$1,'OPĆI DIO'!$N$4:$W$137,9,FALSE))</f>
        <v>Sveučilišta i veleučilišta u Republici Hrvatskoj</v>
      </c>
      <c r="C187" s="270">
        <f t="shared" si="40"/>
        <v>810</v>
      </c>
      <c r="D187" s="43">
        <v>810</v>
      </c>
      <c r="E187" s="39" t="str">
        <f t="shared" si="41"/>
        <v>Namjenski primici od zaduživanja – ostali</v>
      </c>
      <c r="F187" s="43">
        <v>3121</v>
      </c>
      <c r="G187" s="39" t="str">
        <f t="shared" si="37"/>
        <v>Ostali rashodi za zaposlene</v>
      </c>
      <c r="H187" s="74" t="s">
        <v>1255</v>
      </c>
      <c r="I187" s="39" t="str">
        <f t="shared" si="38"/>
        <v>PROJEKT DIGITALNE, INOVATIVNE I ZELENE TEHNOLOGIJE - DIGIT</v>
      </c>
      <c r="J187" s="39" t="str">
        <f t="shared" si="39"/>
        <v>0942</v>
      </c>
      <c r="K187" s="73">
        <v>700</v>
      </c>
      <c r="L187" s="73">
        <v>700</v>
      </c>
      <c r="M187" s="73"/>
      <c r="N187" s="242"/>
      <c r="O187" t="str">
        <f>IF(C187="","",'OPĆI DIO'!$C$1)</f>
        <v>2160 SVEUČILIŠTE U RIJECI - GRAĐEVINSKI FAKULTET</v>
      </c>
      <c r="P187" t="str">
        <f t="shared" si="42"/>
        <v>312</v>
      </c>
      <c r="Q187" t="str">
        <f t="shared" si="43"/>
        <v>31</v>
      </c>
      <c r="R187" t="str">
        <f t="shared" si="44"/>
        <v>810</v>
      </c>
      <c r="S187" t="str">
        <f t="shared" si="45"/>
        <v>94</v>
      </c>
      <c r="T187" t="str">
        <f t="shared" si="46"/>
        <v>3</v>
      </c>
      <c r="U187" t="str">
        <f t="shared" si="47"/>
        <v/>
      </c>
      <c r="AE187" t="s">
        <v>1134</v>
      </c>
      <c r="AF187" t="s">
        <v>1135</v>
      </c>
      <c r="AG187" t="s">
        <v>678</v>
      </c>
      <c r="AH187" t="s">
        <v>679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>08006</v>
      </c>
      <c r="B188" s="39" t="str">
        <f>IF(C188="","",VLOOKUP('OPĆI DIO'!$C$1,'OPĆI DIO'!$N$4:$W$137,9,FALSE))</f>
        <v>Sveučilišta i veleučilišta u Republici Hrvatskoj</v>
      </c>
      <c r="C188" s="270">
        <f t="shared" si="40"/>
        <v>810</v>
      </c>
      <c r="D188" s="43">
        <v>810</v>
      </c>
      <c r="E188" s="39" t="str">
        <f t="shared" si="41"/>
        <v>Namjenski primici od zaduživanja – ostali</v>
      </c>
      <c r="F188" s="43">
        <v>3132</v>
      </c>
      <c r="G188" s="39" t="str">
        <f t="shared" si="37"/>
        <v>Doprinosi za obvezno zdravstveno osiguranje</v>
      </c>
      <c r="H188" s="74" t="s">
        <v>1255</v>
      </c>
      <c r="I188" s="39" t="str">
        <f t="shared" si="38"/>
        <v>PROJEKT DIGITALNE, INOVATIVNE I ZELENE TEHNOLOGIJE - DIGIT</v>
      </c>
      <c r="J188" s="39" t="str">
        <f t="shared" si="39"/>
        <v>0942</v>
      </c>
      <c r="K188" s="73">
        <v>10299</v>
      </c>
      <c r="L188" s="73">
        <v>10299</v>
      </c>
      <c r="M188" s="73"/>
      <c r="N188" s="242"/>
      <c r="O188" t="str">
        <f>IF(C188="","",'OPĆI DIO'!$C$1)</f>
        <v>2160 SVEUČILIŠTE U RIJECI - GRAĐEVINSKI FAKULTET</v>
      </c>
      <c r="P188" t="str">
        <f t="shared" si="42"/>
        <v>313</v>
      </c>
      <c r="Q188" t="str">
        <f t="shared" si="43"/>
        <v>31</v>
      </c>
      <c r="R188" t="str">
        <f t="shared" si="44"/>
        <v>810</v>
      </c>
      <c r="S188" t="str">
        <f t="shared" si="45"/>
        <v>94</v>
      </c>
      <c r="T188" t="str">
        <f t="shared" si="46"/>
        <v>3</v>
      </c>
      <c r="U188" t="str">
        <f t="shared" si="47"/>
        <v/>
      </c>
      <c r="AE188" t="s">
        <v>1136</v>
      </c>
      <c r="AF188" t="s">
        <v>1137</v>
      </c>
      <c r="AG188" t="s">
        <v>678</v>
      </c>
      <c r="AH188" t="s">
        <v>679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>08006</v>
      </c>
      <c r="B189" s="39" t="str">
        <f>IF(C189="","",VLOOKUP('OPĆI DIO'!$C$1,'OPĆI DIO'!$N$4:$W$137,9,FALSE))</f>
        <v>Sveučilišta i veleučilišta u Republici Hrvatskoj</v>
      </c>
      <c r="C189" s="270">
        <f t="shared" si="40"/>
        <v>810</v>
      </c>
      <c r="D189" s="43">
        <v>810</v>
      </c>
      <c r="E189" s="39" t="str">
        <f t="shared" si="41"/>
        <v>Namjenski primici od zaduživanja – ostali</v>
      </c>
      <c r="F189" s="43">
        <v>3211</v>
      </c>
      <c r="G189" s="39" t="str">
        <f t="shared" si="37"/>
        <v>Službena putovanja</v>
      </c>
      <c r="H189" s="74" t="s">
        <v>1255</v>
      </c>
      <c r="I189" s="39" t="str">
        <f t="shared" si="38"/>
        <v>PROJEKT DIGITALNE, INOVATIVNE I ZELENE TEHNOLOGIJE - DIGIT</v>
      </c>
      <c r="J189" s="39" t="str">
        <f t="shared" si="39"/>
        <v>0942</v>
      </c>
      <c r="K189" s="73">
        <v>2000</v>
      </c>
      <c r="L189" s="73">
        <v>2000</v>
      </c>
      <c r="M189" s="73"/>
      <c r="N189" s="242"/>
      <c r="O189" t="str">
        <f>IF(C189="","",'OPĆI DIO'!$C$1)</f>
        <v>2160 SVEUČILIŠTE U RIJECI - GRAĐEVINSKI FAKULTET</v>
      </c>
      <c r="P189" t="str">
        <f t="shared" si="42"/>
        <v>321</v>
      </c>
      <c r="Q189" t="str">
        <f t="shared" si="43"/>
        <v>32</v>
      </c>
      <c r="R189" t="str">
        <f t="shared" si="44"/>
        <v>810</v>
      </c>
      <c r="S189" t="str">
        <f t="shared" si="45"/>
        <v>94</v>
      </c>
      <c r="T189" t="str">
        <f t="shared" si="46"/>
        <v>3</v>
      </c>
      <c r="U189" t="str">
        <f t="shared" si="47"/>
        <v/>
      </c>
      <c r="AE189" t="s">
        <v>1138</v>
      </c>
      <c r="AF189" t="s">
        <v>1139</v>
      </c>
      <c r="AG189" t="s">
        <v>678</v>
      </c>
      <c r="AH189" t="s">
        <v>679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>08006</v>
      </c>
      <c r="B190" s="39" t="str">
        <f>IF(C190="","",VLOOKUP('OPĆI DIO'!$C$1,'OPĆI DIO'!$N$4:$W$137,9,FALSE))</f>
        <v>Sveučilišta i veleučilišta u Republici Hrvatskoj</v>
      </c>
      <c r="C190" s="270">
        <f t="shared" si="40"/>
        <v>810</v>
      </c>
      <c r="D190" s="43">
        <v>810</v>
      </c>
      <c r="E190" s="39" t="str">
        <f t="shared" si="41"/>
        <v>Namjenski primici od zaduživanja – ostali</v>
      </c>
      <c r="F190" s="43">
        <v>3212</v>
      </c>
      <c r="G190" s="39" t="str">
        <f t="shared" si="37"/>
        <v>Naknade za prijevoz, za rad na terenu i odvojeni život</v>
      </c>
      <c r="H190" s="74" t="s">
        <v>1255</v>
      </c>
      <c r="I190" s="39" t="str">
        <f t="shared" si="38"/>
        <v>PROJEKT DIGITALNE, INOVATIVNE I ZELENE TEHNOLOGIJE - DIGIT</v>
      </c>
      <c r="J190" s="39" t="str">
        <f t="shared" si="39"/>
        <v>0942</v>
      </c>
      <c r="K190" s="73">
        <v>600</v>
      </c>
      <c r="L190" s="73">
        <v>600</v>
      </c>
      <c r="M190" s="73"/>
      <c r="N190" s="242"/>
      <c r="O190" t="str">
        <f>IF(C190="","",'OPĆI DIO'!$C$1)</f>
        <v>2160 SVEUČILIŠTE U RIJECI - GRAĐEVINSKI FAKULTET</v>
      </c>
      <c r="P190" t="str">
        <f t="shared" si="42"/>
        <v>321</v>
      </c>
      <c r="Q190" t="str">
        <f t="shared" si="43"/>
        <v>32</v>
      </c>
      <c r="R190" t="str">
        <f t="shared" si="44"/>
        <v>810</v>
      </c>
      <c r="S190" t="str">
        <f t="shared" si="45"/>
        <v>94</v>
      </c>
      <c r="T190" t="str">
        <f t="shared" si="46"/>
        <v>3</v>
      </c>
      <c r="U190" t="str">
        <f t="shared" si="47"/>
        <v/>
      </c>
      <c r="AE190" t="s">
        <v>1140</v>
      </c>
      <c r="AF190" t="s">
        <v>1141</v>
      </c>
      <c r="AG190" t="s">
        <v>678</v>
      </c>
      <c r="AH190" t="s">
        <v>679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>08006</v>
      </c>
      <c r="B191" s="39" t="str">
        <f>IF(C191="","",VLOOKUP('OPĆI DIO'!$C$1,'OPĆI DIO'!$N$4:$W$137,9,FALSE))</f>
        <v>Sveučilišta i veleučilišta u Republici Hrvatskoj</v>
      </c>
      <c r="C191" s="270">
        <f t="shared" si="40"/>
        <v>810</v>
      </c>
      <c r="D191" s="43">
        <v>810</v>
      </c>
      <c r="E191" s="39" t="str">
        <f t="shared" si="41"/>
        <v>Namjenski primici od zaduživanja – ostali</v>
      </c>
      <c r="F191" s="43">
        <v>3213</v>
      </c>
      <c r="G191" s="39" t="str">
        <f t="shared" si="37"/>
        <v>Stručno usavršavanje zaposlenika</v>
      </c>
      <c r="H191" s="74" t="s">
        <v>1255</v>
      </c>
      <c r="I191" s="39" t="str">
        <f t="shared" si="38"/>
        <v>PROJEKT DIGITALNE, INOVATIVNE I ZELENE TEHNOLOGIJE - DIGIT</v>
      </c>
      <c r="J191" s="39" t="str">
        <f t="shared" si="39"/>
        <v>0942</v>
      </c>
      <c r="K191" s="73">
        <v>1000</v>
      </c>
      <c r="L191" s="73">
        <v>1000</v>
      </c>
      <c r="M191" s="73"/>
      <c r="N191" s="242"/>
      <c r="O191" t="str">
        <f>IF(C191="","",'OPĆI DIO'!$C$1)</f>
        <v>2160 SVEUČILIŠTE U RIJECI - GRAĐEVINSKI FAKULTET</v>
      </c>
      <c r="P191" t="str">
        <f t="shared" si="42"/>
        <v>321</v>
      </c>
      <c r="Q191" t="str">
        <f t="shared" si="43"/>
        <v>32</v>
      </c>
      <c r="R191" t="str">
        <f t="shared" si="44"/>
        <v>810</v>
      </c>
      <c r="S191" t="str">
        <f t="shared" si="45"/>
        <v>94</v>
      </c>
      <c r="T191" t="str">
        <f t="shared" si="46"/>
        <v>3</v>
      </c>
      <c r="U191" t="str">
        <f t="shared" si="47"/>
        <v/>
      </c>
      <c r="AE191" t="s">
        <v>1142</v>
      </c>
      <c r="AF191" t="s">
        <v>1143</v>
      </c>
      <c r="AG191" t="s">
        <v>678</v>
      </c>
      <c r="AH191" t="s">
        <v>679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>08006</v>
      </c>
      <c r="B192" s="39" t="str">
        <f>IF(C192="","",VLOOKUP('OPĆI DIO'!$C$1,'OPĆI DIO'!$N$4:$W$137,9,FALSE))</f>
        <v>Sveučilišta i veleučilišta u Republici Hrvatskoj</v>
      </c>
      <c r="C192" s="270">
        <f t="shared" si="40"/>
        <v>810</v>
      </c>
      <c r="D192" s="43">
        <v>810</v>
      </c>
      <c r="E192" s="39" t="str">
        <f t="shared" si="41"/>
        <v>Namjenski primici od zaduživanja – ostali</v>
      </c>
      <c r="F192" s="43">
        <v>3222</v>
      </c>
      <c r="G192" s="39" t="str">
        <f t="shared" si="37"/>
        <v>Materijal i sirovine</v>
      </c>
      <c r="H192" s="74" t="s">
        <v>1255</v>
      </c>
      <c r="I192" s="39" t="str">
        <f t="shared" si="38"/>
        <v>PROJEKT DIGITALNE, INOVATIVNE I ZELENE TEHNOLOGIJE - DIGIT</v>
      </c>
      <c r="J192" s="39" t="str">
        <f t="shared" si="39"/>
        <v>0942</v>
      </c>
      <c r="K192" s="73">
        <v>5000</v>
      </c>
      <c r="L192" s="73">
        <v>5000</v>
      </c>
      <c r="M192" s="73"/>
      <c r="N192" s="242"/>
      <c r="O192" t="str">
        <f>IF(C192="","",'OPĆI DIO'!$C$1)</f>
        <v>2160 SVEUČILIŠTE U RIJECI - GRAĐEVINSKI FAKULTET</v>
      </c>
      <c r="P192" t="str">
        <f t="shared" si="42"/>
        <v>322</v>
      </c>
      <c r="Q192" t="str">
        <f t="shared" si="43"/>
        <v>32</v>
      </c>
      <c r="R192" t="str">
        <f t="shared" si="44"/>
        <v>810</v>
      </c>
      <c r="S192" t="str">
        <f t="shared" si="45"/>
        <v>94</v>
      </c>
      <c r="T192" t="str">
        <f t="shared" si="46"/>
        <v>3</v>
      </c>
      <c r="U192" t="str">
        <f t="shared" si="47"/>
        <v/>
      </c>
      <c r="AE192" t="s">
        <v>1144</v>
      </c>
      <c r="AF192" t="s">
        <v>1145</v>
      </c>
      <c r="AG192" t="s">
        <v>1146</v>
      </c>
      <c r="AH192" t="s">
        <v>1147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>08006</v>
      </c>
      <c r="B193" s="39" t="str">
        <f>IF(C193="","",VLOOKUP('OPĆI DIO'!$C$1,'OPĆI DIO'!$N$4:$W$137,9,FALSE))</f>
        <v>Sveučilišta i veleučilišta u Republici Hrvatskoj</v>
      </c>
      <c r="C193" s="270">
        <f t="shared" si="40"/>
        <v>810</v>
      </c>
      <c r="D193" s="43">
        <v>810</v>
      </c>
      <c r="E193" s="39" t="str">
        <f t="shared" si="41"/>
        <v>Namjenski primici od zaduživanja – ostali</v>
      </c>
      <c r="F193" s="43">
        <v>3232</v>
      </c>
      <c r="G193" s="39" t="str">
        <f t="shared" si="37"/>
        <v>Usluge tekućeg i investicijskog održavanja</v>
      </c>
      <c r="H193" s="74" t="s">
        <v>1255</v>
      </c>
      <c r="I193" s="39" t="str">
        <f t="shared" si="38"/>
        <v>PROJEKT DIGITALNE, INOVATIVNE I ZELENE TEHNOLOGIJE - DIGIT</v>
      </c>
      <c r="J193" s="39" t="str">
        <f t="shared" si="39"/>
        <v>0942</v>
      </c>
      <c r="K193" s="73">
        <v>6000</v>
      </c>
      <c r="L193" s="73">
        <v>6000</v>
      </c>
      <c r="M193" s="73"/>
      <c r="N193" s="242"/>
      <c r="O193" t="str">
        <f>IF(C193="","",'OPĆI DIO'!$C$1)</f>
        <v>2160 SVEUČILIŠTE U RIJECI - GRAĐEVINSKI FAKULTET</v>
      </c>
      <c r="P193" t="str">
        <f t="shared" si="42"/>
        <v>323</v>
      </c>
      <c r="Q193" t="str">
        <f t="shared" si="43"/>
        <v>32</v>
      </c>
      <c r="R193" t="str">
        <f t="shared" si="44"/>
        <v>810</v>
      </c>
      <c r="S193" t="str">
        <f t="shared" si="45"/>
        <v>94</v>
      </c>
      <c r="T193" t="str">
        <f t="shared" si="46"/>
        <v>3</v>
      </c>
      <c r="U193" t="str">
        <f t="shared" si="47"/>
        <v/>
      </c>
      <c r="AE193" t="s">
        <v>1148</v>
      </c>
      <c r="AF193" t="s">
        <v>1149</v>
      </c>
      <c r="AG193" t="s">
        <v>678</v>
      </c>
      <c r="AH193" t="s">
        <v>679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>08006</v>
      </c>
      <c r="B194" s="39" t="str">
        <f>IF(C194="","",VLOOKUP('OPĆI DIO'!$C$1,'OPĆI DIO'!$N$4:$W$137,9,FALSE))</f>
        <v>Sveučilišta i veleučilišta u Republici Hrvatskoj</v>
      </c>
      <c r="C194" s="270">
        <f t="shared" si="40"/>
        <v>810</v>
      </c>
      <c r="D194" s="43">
        <v>810</v>
      </c>
      <c r="E194" s="39" t="str">
        <f t="shared" si="41"/>
        <v>Namjenski primici od zaduživanja – ostali</v>
      </c>
      <c r="F194" s="43">
        <v>3233</v>
      </c>
      <c r="G194" s="39" t="str">
        <f t="shared" si="37"/>
        <v>Usluge promidžbe i informiranja</v>
      </c>
      <c r="H194" s="74" t="s">
        <v>1255</v>
      </c>
      <c r="I194" s="39" t="str">
        <f t="shared" si="38"/>
        <v>PROJEKT DIGITALNE, INOVATIVNE I ZELENE TEHNOLOGIJE - DIGIT</v>
      </c>
      <c r="J194" s="39" t="str">
        <f t="shared" si="39"/>
        <v>0942</v>
      </c>
      <c r="K194" s="73">
        <v>2000</v>
      </c>
      <c r="L194" s="73">
        <v>2000</v>
      </c>
      <c r="M194" s="73"/>
      <c r="N194" s="242"/>
      <c r="O194" t="str">
        <f>IF(C194="","",'OPĆI DIO'!$C$1)</f>
        <v>2160 SVEUČILIŠTE U RIJECI - GRAĐEVINSKI FAKULTET</v>
      </c>
      <c r="P194" t="str">
        <f t="shared" si="42"/>
        <v>323</v>
      </c>
      <c r="Q194" t="str">
        <f t="shared" si="43"/>
        <v>32</v>
      </c>
      <c r="R194" t="str">
        <f t="shared" si="44"/>
        <v>810</v>
      </c>
      <c r="S194" t="str">
        <f t="shared" si="45"/>
        <v>94</v>
      </c>
      <c r="T194" t="str">
        <f t="shared" si="46"/>
        <v>3</v>
      </c>
      <c r="U194" t="str">
        <f t="shared" si="47"/>
        <v/>
      </c>
      <c r="AE194" t="s">
        <v>1150</v>
      </c>
      <c r="AF194" t="s">
        <v>1151</v>
      </c>
      <c r="AG194" t="s">
        <v>678</v>
      </c>
      <c r="AH194" t="s">
        <v>679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>08006</v>
      </c>
      <c r="B195" s="39" t="str">
        <f>IF(C195="","",VLOOKUP('OPĆI DIO'!$C$1,'OPĆI DIO'!$N$4:$W$137,9,FALSE))</f>
        <v>Sveučilišta i veleučilišta u Republici Hrvatskoj</v>
      </c>
      <c r="C195" s="270">
        <f t="shared" si="40"/>
        <v>810</v>
      </c>
      <c r="D195" s="43">
        <v>810</v>
      </c>
      <c r="E195" s="39" t="str">
        <f t="shared" si="41"/>
        <v>Namjenski primici od zaduživanja – ostali</v>
      </c>
      <c r="F195" s="43">
        <v>4221</v>
      </c>
      <c r="G195" s="39" t="str">
        <f t="shared" ref="G195:G258" si="50">IFERROR(VLOOKUP(F195,$Y$5:$AA$129,2,FALSE),"")</f>
        <v>Uredska oprema i namještaj</v>
      </c>
      <c r="H195" s="74" t="s">
        <v>1255</v>
      </c>
      <c r="I195" s="39" t="str">
        <f t="shared" ref="I195:I258" si="51">IFERROR(VLOOKUP(H195,$AE$6:$AF$356,2,FALSE),"")</f>
        <v>PROJEKT DIGITALNE, INOVATIVNE I ZELENE TEHNOLOGIJE - DIGIT</v>
      </c>
      <c r="J195" s="39" t="str">
        <f t="shared" ref="J195:J258" si="52">IFERROR(VLOOKUP(H195,$AE$6:$AI$356,3,FALSE),"")</f>
        <v>0942</v>
      </c>
      <c r="K195" s="73">
        <v>3800</v>
      </c>
      <c r="L195" s="73">
        <v>2800</v>
      </c>
      <c r="M195" s="73"/>
      <c r="N195" s="242"/>
      <c r="O195" t="str">
        <f>IF(C195="","",'OPĆI DIO'!$C$1)</f>
        <v>2160 SVEUČILIŠTE U RIJECI - GRAĐEVINSKI FAKULTET</v>
      </c>
      <c r="P195" t="str">
        <f t="shared" si="42"/>
        <v>422</v>
      </c>
      <c r="Q195" t="str">
        <f t="shared" si="43"/>
        <v>42</v>
      </c>
      <c r="R195" t="str">
        <f t="shared" si="44"/>
        <v>810</v>
      </c>
      <c r="S195" t="str">
        <f t="shared" si="45"/>
        <v>94</v>
      </c>
      <c r="T195" t="str">
        <f t="shared" si="46"/>
        <v>4</v>
      </c>
      <c r="U195" t="str">
        <f t="shared" si="47"/>
        <v/>
      </c>
      <c r="AE195" t="s">
        <v>1152</v>
      </c>
      <c r="AF195" t="s">
        <v>1153</v>
      </c>
      <c r="AG195" t="s">
        <v>678</v>
      </c>
      <c r="AH195" t="s">
        <v>679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>08006</v>
      </c>
      <c r="B196" s="39" t="str">
        <f>IF(C196="","",VLOOKUP('OPĆI DIO'!$C$1,'OPĆI DIO'!$N$4:$W$137,9,FALSE))</f>
        <v>Sveučilišta i veleučilišta u Republici Hrvatskoj</v>
      </c>
      <c r="C196" s="270">
        <f t="shared" ref="C196:C259" si="53">IFERROR(VLOOKUP(D196,$V$6:$X$43,3,FALSE),"")</f>
        <v>810</v>
      </c>
      <c r="D196" s="43">
        <v>810</v>
      </c>
      <c r="E196" s="39" t="str">
        <f t="shared" ref="E196:E259" si="54">IFERROR(VLOOKUP(D196,$V$6:$W$43,2,FALSE),"")</f>
        <v>Namjenski primici od zaduživanja – ostali</v>
      </c>
      <c r="F196" s="43">
        <v>4262</v>
      </c>
      <c r="G196" s="39" t="str">
        <f t="shared" si="50"/>
        <v>Ulaganja u računalne programe</v>
      </c>
      <c r="H196" s="74" t="s">
        <v>1255</v>
      </c>
      <c r="I196" s="39" t="str">
        <f t="shared" si="51"/>
        <v>PROJEKT DIGITALNE, INOVATIVNE I ZELENE TEHNOLOGIJE - DIGIT</v>
      </c>
      <c r="J196" s="39" t="str">
        <f t="shared" si="52"/>
        <v>0942</v>
      </c>
      <c r="K196" s="73"/>
      <c r="L196" s="73">
        <v>1000</v>
      </c>
      <c r="M196" s="73"/>
      <c r="N196" s="242"/>
      <c r="O196" t="str">
        <f>IF(C196="","",'OPĆI DIO'!$C$1)</f>
        <v>2160 SVEUČILIŠTE U RIJECI - GRAĐEVINSKI FAKULTET</v>
      </c>
      <c r="P196" t="str">
        <f t="shared" ref="P196:P259" si="55">LEFT(F196,3)</f>
        <v>426</v>
      </c>
      <c r="Q196" t="str">
        <f t="shared" ref="Q196:Q259" si="56">LEFT(F196,2)</f>
        <v>42</v>
      </c>
      <c r="R196" t="str">
        <f t="shared" ref="R196:R259" si="57">LEFT(C196,3)</f>
        <v>810</v>
      </c>
      <c r="S196" t="str">
        <f t="shared" ref="S196:S259" si="58">MID(J196,2,2)</f>
        <v>94</v>
      </c>
      <c r="T196" t="str">
        <f t="shared" ref="T196:T259" si="59">LEFT(F196,1)</f>
        <v>4</v>
      </c>
      <c r="U196" t="str">
        <f t="shared" ref="U196:U259" si="60">IFERROR(VLOOKUP(C196,$V$6:$X$34,3,FALSE),"")</f>
        <v/>
      </c>
      <c r="AE196" t="s">
        <v>1154</v>
      </c>
      <c r="AF196" t="s">
        <v>1155</v>
      </c>
      <c r="AG196" t="s">
        <v>678</v>
      </c>
      <c r="AH196" t="s">
        <v>679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0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2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1156</v>
      </c>
      <c r="AF197" t="s">
        <v>818</v>
      </c>
      <c r="AG197" t="s">
        <v>678</v>
      </c>
      <c r="AH197" t="s">
        <v>679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0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2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1157</v>
      </c>
      <c r="AF198" t="s">
        <v>1158</v>
      </c>
      <c r="AG198" t="s">
        <v>678</v>
      </c>
      <c r="AH198" t="s">
        <v>679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0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2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1159</v>
      </c>
      <c r="AF199" t="s">
        <v>830</v>
      </c>
      <c r="AG199" t="s">
        <v>678</v>
      </c>
      <c r="AH199" t="s">
        <v>679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0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2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1160</v>
      </c>
      <c r="AF200" t="s">
        <v>1161</v>
      </c>
      <c r="AG200" t="s">
        <v>652</v>
      </c>
      <c r="AH200" t="s">
        <v>653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0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2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1162</v>
      </c>
      <c r="AF201" t="s">
        <v>1163</v>
      </c>
      <c r="AG201" t="s">
        <v>652</v>
      </c>
      <c r="AH201" t="s">
        <v>653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0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2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1164</v>
      </c>
      <c r="AF202" t="s">
        <v>830</v>
      </c>
      <c r="AG202" t="s">
        <v>652</v>
      </c>
      <c r="AH202" t="s">
        <v>653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0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2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1165</v>
      </c>
      <c r="AF203" t="s">
        <v>1166</v>
      </c>
      <c r="AG203" t="s">
        <v>652</v>
      </c>
      <c r="AH203" t="s">
        <v>653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0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2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1167</v>
      </c>
      <c r="AF204" t="s">
        <v>1168</v>
      </c>
      <c r="AG204" t="s">
        <v>670</v>
      </c>
      <c r="AH204" t="s">
        <v>671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0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2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1169</v>
      </c>
      <c r="AF205" t="s">
        <v>1170</v>
      </c>
      <c r="AG205" t="s">
        <v>806</v>
      </c>
      <c r="AH205" t="s">
        <v>807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0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2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1171</v>
      </c>
      <c r="AF206" t="s">
        <v>1172</v>
      </c>
      <c r="AG206" t="s">
        <v>729</v>
      </c>
      <c r="AH206" t="s">
        <v>730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0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2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1173</v>
      </c>
      <c r="AF207" t="s">
        <v>1174</v>
      </c>
      <c r="AG207" t="s">
        <v>962</v>
      </c>
      <c r="AH207" t="s">
        <v>963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0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2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1175</v>
      </c>
      <c r="AF208" t="s">
        <v>1176</v>
      </c>
      <c r="AG208" t="s">
        <v>678</v>
      </c>
      <c r="AH208" t="s">
        <v>679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0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2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1177</v>
      </c>
      <c r="AF209" t="s">
        <v>1178</v>
      </c>
      <c r="AG209" t="s">
        <v>670</v>
      </c>
      <c r="AH209" t="s">
        <v>671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0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2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1179</v>
      </c>
      <c r="AF210" t="s">
        <v>1180</v>
      </c>
      <c r="AG210" t="s">
        <v>806</v>
      </c>
      <c r="AH210" t="s">
        <v>807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0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2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1181</v>
      </c>
      <c r="AF211" t="s">
        <v>1182</v>
      </c>
      <c r="AG211" t="s">
        <v>665</v>
      </c>
      <c r="AH211" t="s">
        <v>666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0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2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1183</v>
      </c>
      <c r="AF212" t="s">
        <v>1184</v>
      </c>
      <c r="AG212" t="s">
        <v>678</v>
      </c>
      <c r="AH212" t="s">
        <v>679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0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2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1185</v>
      </c>
      <c r="AF213" t="s">
        <v>1186</v>
      </c>
      <c r="AG213" t="s">
        <v>678</v>
      </c>
      <c r="AH213" t="s">
        <v>679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0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2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1187</v>
      </c>
      <c r="AF214" t="s">
        <v>1188</v>
      </c>
      <c r="AG214" t="s">
        <v>734</v>
      </c>
      <c r="AH214" t="s">
        <v>735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0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2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1189</v>
      </c>
      <c r="AF215" t="s">
        <v>1190</v>
      </c>
      <c r="AG215" t="s">
        <v>806</v>
      </c>
      <c r="AH215" t="s">
        <v>807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0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2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1191</v>
      </c>
      <c r="AF216" t="s">
        <v>1192</v>
      </c>
      <c r="AG216" t="s">
        <v>665</v>
      </c>
      <c r="AH216" t="s">
        <v>666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0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2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1193</v>
      </c>
      <c r="AF217" t="s">
        <v>1194</v>
      </c>
      <c r="AG217" t="s">
        <v>652</v>
      </c>
      <c r="AH217" t="s">
        <v>653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0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2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1195</v>
      </c>
      <c r="AF218" t="s">
        <v>1196</v>
      </c>
      <c r="AG218" t="s">
        <v>652</v>
      </c>
      <c r="AH218" t="s">
        <v>653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0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2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1197</v>
      </c>
      <c r="AF219" t="s">
        <v>1198</v>
      </c>
      <c r="AG219" t="s">
        <v>652</v>
      </c>
      <c r="AH219" t="s">
        <v>653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0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2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1199</v>
      </c>
      <c r="AF220" t="s">
        <v>1200</v>
      </c>
      <c r="AG220" t="s">
        <v>652</v>
      </c>
      <c r="AH220" t="s">
        <v>653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0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2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1201</v>
      </c>
      <c r="AF221" t="s">
        <v>1202</v>
      </c>
      <c r="AG221" t="s">
        <v>706</v>
      </c>
      <c r="AH221" t="s">
        <v>707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0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2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1203</v>
      </c>
      <c r="AF222" t="s">
        <v>1204</v>
      </c>
      <c r="AG222" t="s">
        <v>665</v>
      </c>
      <c r="AH222" t="s">
        <v>666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0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2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1205</v>
      </c>
      <c r="AF223" t="s">
        <v>1206</v>
      </c>
      <c r="AG223" t="s">
        <v>665</v>
      </c>
      <c r="AH223" t="s">
        <v>666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0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2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1207</v>
      </c>
      <c r="AF224" t="s">
        <v>1208</v>
      </c>
      <c r="AG224" t="s">
        <v>665</v>
      </c>
      <c r="AH224" t="s">
        <v>666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0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2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1209</v>
      </c>
      <c r="AF225" t="s">
        <v>1210</v>
      </c>
      <c r="AG225" t="s">
        <v>665</v>
      </c>
      <c r="AH225" t="s">
        <v>666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0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2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1211</v>
      </c>
      <c r="AF226" t="s">
        <v>1212</v>
      </c>
      <c r="AG226" t="s">
        <v>706</v>
      </c>
      <c r="AH226" t="s">
        <v>707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0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2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1213</v>
      </c>
      <c r="AF227" t="s">
        <v>1214</v>
      </c>
      <c r="AG227" t="s">
        <v>665</v>
      </c>
      <c r="AH227" t="s">
        <v>666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0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2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1215</v>
      </c>
      <c r="AF228" t="s">
        <v>1216</v>
      </c>
      <c r="AG228" t="s">
        <v>665</v>
      </c>
      <c r="AH228" t="s">
        <v>666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0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2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1217</v>
      </c>
      <c r="AF229" t="s">
        <v>1218</v>
      </c>
      <c r="AG229" t="s">
        <v>962</v>
      </c>
      <c r="AH229" t="s">
        <v>963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0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2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1219</v>
      </c>
      <c r="AF230" t="s">
        <v>1220</v>
      </c>
      <c r="AG230" t="s">
        <v>962</v>
      </c>
      <c r="AH230" t="s">
        <v>963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0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2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1221</v>
      </c>
      <c r="AF231" t="s">
        <v>1222</v>
      </c>
      <c r="AG231" t="s">
        <v>962</v>
      </c>
      <c r="AH231" t="s">
        <v>963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0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2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1223</v>
      </c>
      <c r="AF232" t="s">
        <v>1224</v>
      </c>
      <c r="AG232" t="s">
        <v>962</v>
      </c>
      <c r="AH232" t="s">
        <v>963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0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2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1225</v>
      </c>
      <c r="AF233" t="s">
        <v>1226</v>
      </c>
      <c r="AG233" t="s">
        <v>962</v>
      </c>
      <c r="AH233" t="s">
        <v>963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0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2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1227</v>
      </c>
      <c r="AF234" t="s">
        <v>1226</v>
      </c>
      <c r="AG234" t="s">
        <v>962</v>
      </c>
      <c r="AH234" t="s">
        <v>963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0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2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1228</v>
      </c>
      <c r="AF235" t="s">
        <v>1229</v>
      </c>
      <c r="AG235" t="s">
        <v>962</v>
      </c>
      <c r="AH235" t="s">
        <v>963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0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2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1230</v>
      </c>
      <c r="AF236" t="s">
        <v>1231</v>
      </c>
      <c r="AG236" t="s">
        <v>962</v>
      </c>
      <c r="AH236" t="s">
        <v>963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0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2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1232</v>
      </c>
      <c r="AF237" t="s">
        <v>1233</v>
      </c>
      <c r="AG237" t="s">
        <v>806</v>
      </c>
      <c r="AH237" t="s">
        <v>807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0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2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1234</v>
      </c>
      <c r="AF238" t="s">
        <v>1206</v>
      </c>
      <c r="AG238" t="s">
        <v>665</v>
      </c>
      <c r="AH238" t="s">
        <v>666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0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2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1235</v>
      </c>
      <c r="AF239" t="s">
        <v>1236</v>
      </c>
      <c r="AG239" t="s">
        <v>734</v>
      </c>
      <c r="AH239" t="s">
        <v>735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0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2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1237</v>
      </c>
      <c r="AF240" t="s">
        <v>1238</v>
      </c>
      <c r="AG240" t="s">
        <v>665</v>
      </c>
      <c r="AH240" t="s">
        <v>666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0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2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1239</v>
      </c>
      <c r="AF241" t="s">
        <v>1240</v>
      </c>
      <c r="AG241" t="s">
        <v>665</v>
      </c>
      <c r="AH241" t="s">
        <v>666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0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2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1241</v>
      </c>
      <c r="AF242" t="s">
        <v>1242</v>
      </c>
      <c r="AG242" t="s">
        <v>734</v>
      </c>
      <c r="AH242" t="s">
        <v>735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0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2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1243</v>
      </c>
      <c r="AF243" t="s">
        <v>1216</v>
      </c>
      <c r="AG243" t="s">
        <v>665</v>
      </c>
      <c r="AH243" t="s">
        <v>666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0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2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1244</v>
      </c>
      <c r="AF244" t="s">
        <v>1245</v>
      </c>
      <c r="AG244" t="s">
        <v>806</v>
      </c>
      <c r="AH244" t="s">
        <v>807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0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2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1246</v>
      </c>
      <c r="AF245" t="s">
        <v>1204</v>
      </c>
      <c r="AG245" t="s">
        <v>652</v>
      </c>
      <c r="AH245" t="s">
        <v>653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0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2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1247</v>
      </c>
      <c r="AF246" t="s">
        <v>1206</v>
      </c>
      <c r="AG246" t="s">
        <v>652</v>
      </c>
      <c r="AH246" t="s">
        <v>653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0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2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1248</v>
      </c>
      <c r="AF247" t="s">
        <v>1249</v>
      </c>
      <c r="AG247" t="s">
        <v>652</v>
      </c>
      <c r="AH247" t="s">
        <v>653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0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2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1250</v>
      </c>
      <c r="AF248" t="s">
        <v>1229</v>
      </c>
      <c r="AG248" t="s">
        <v>652</v>
      </c>
      <c r="AH248" t="s">
        <v>653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0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2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1251</v>
      </c>
      <c r="AF249" t="s">
        <v>1238</v>
      </c>
      <c r="AG249" t="s">
        <v>652</v>
      </c>
      <c r="AH249" t="s">
        <v>653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0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2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1252</v>
      </c>
      <c r="AF250" t="s">
        <v>1182</v>
      </c>
      <c r="AG250" t="s">
        <v>652</v>
      </c>
      <c r="AH250" t="s">
        <v>653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0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2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1253</v>
      </c>
      <c r="AF251" t="s">
        <v>1254</v>
      </c>
      <c r="AG251" t="s">
        <v>652</v>
      </c>
      <c r="AH251" t="s">
        <v>653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0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2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1255</v>
      </c>
      <c r="AF252" t="s">
        <v>1216</v>
      </c>
      <c r="AG252" t="s">
        <v>652</v>
      </c>
      <c r="AH252" t="s">
        <v>653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0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2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1256</v>
      </c>
      <c r="AF253" t="s">
        <v>1257</v>
      </c>
      <c r="AG253" t="s">
        <v>652</v>
      </c>
      <c r="AH253" t="s">
        <v>653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0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2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1258</v>
      </c>
      <c r="AF254" t="s">
        <v>1259</v>
      </c>
      <c r="AG254" t="s">
        <v>670</v>
      </c>
      <c r="AH254" t="s">
        <v>671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0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2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1260</v>
      </c>
      <c r="AF255" t="s">
        <v>1229</v>
      </c>
      <c r="AG255" t="s">
        <v>1146</v>
      </c>
      <c r="AH255" t="s">
        <v>1147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0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2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1261</v>
      </c>
      <c r="AF256" t="s">
        <v>1262</v>
      </c>
      <c r="AG256" t="s">
        <v>652</v>
      </c>
      <c r="AH256" t="s">
        <v>653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0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2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1263</v>
      </c>
      <c r="AF257" t="s">
        <v>1264</v>
      </c>
      <c r="AG257" t="s">
        <v>670</v>
      </c>
      <c r="AH257" t="s">
        <v>671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0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2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1265</v>
      </c>
      <c r="AF258" t="s">
        <v>1204</v>
      </c>
      <c r="AG258" t="s">
        <v>678</v>
      </c>
      <c r="AH258" t="s">
        <v>679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0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IFERROR(VLOOKUP(H259,$AE$6:$AF$356,2,FALSE),"")</f>
        <v/>
      </c>
      <c r="J259" s="39" t="str">
        <f t="shared" ref="J259:J322" si="65">IFERROR(VLOOKUP(H259,$AE$6:$AI$356,3,FALSE),"")</f>
        <v/>
      </c>
      <c r="K259" s="73"/>
      <c r="L259" s="73"/>
      <c r="M259" s="73"/>
      <c r="N259" s="242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1266</v>
      </c>
      <c r="AF259" t="s">
        <v>1267</v>
      </c>
      <c r="AG259" t="s">
        <v>670</v>
      </c>
      <c r="AH259" t="s">
        <v>671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0" t="str">
        <f t="shared" ref="C260:C323" si="66">IFERROR(VLOOKUP(D260,$V$6:$X$43,3,FALSE),"")</f>
        <v/>
      </c>
      <c r="D260" s="43"/>
      <c r="E260" s="39" t="str">
        <f t="shared" ref="E260:E323" si="67">IFERROR(VLOOKUP(D260,$V$6:$W$43,2,FALSE),"")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2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1268</v>
      </c>
      <c r="AF260" t="s">
        <v>1269</v>
      </c>
      <c r="AG260" t="s">
        <v>665</v>
      </c>
      <c r="AH260" t="s">
        <v>666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0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2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1270</v>
      </c>
      <c r="AF261" t="s">
        <v>1210</v>
      </c>
      <c r="AG261" t="s">
        <v>678</v>
      </c>
      <c r="AH261" t="s">
        <v>679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0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2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1271</v>
      </c>
      <c r="AF262" t="s">
        <v>1272</v>
      </c>
      <c r="AG262" t="s">
        <v>678</v>
      </c>
      <c r="AH262" t="s">
        <v>679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0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2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1273</v>
      </c>
      <c r="AF263" t="s">
        <v>1274</v>
      </c>
      <c r="AG263" t="s">
        <v>670</v>
      </c>
      <c r="AH263" t="s">
        <v>671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0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2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1275</v>
      </c>
      <c r="AF264" t="s">
        <v>1276</v>
      </c>
      <c r="AG264" t="s">
        <v>665</v>
      </c>
      <c r="AH264" t="s">
        <v>666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0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2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1277</v>
      </c>
      <c r="AF265" t="s">
        <v>1278</v>
      </c>
      <c r="AG265" t="s">
        <v>678</v>
      </c>
      <c r="AH265" t="s">
        <v>679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0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2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1279</v>
      </c>
      <c r="AF266" t="s">
        <v>1280</v>
      </c>
      <c r="AG266" t="s">
        <v>670</v>
      </c>
      <c r="AH266" t="s">
        <v>671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0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2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1281</v>
      </c>
      <c r="AF267" t="s">
        <v>1282</v>
      </c>
      <c r="AG267" t="s">
        <v>678</v>
      </c>
      <c r="AH267" t="s">
        <v>679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0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2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1283</v>
      </c>
      <c r="AF268" t="s">
        <v>1284</v>
      </c>
      <c r="AG268" t="s">
        <v>1146</v>
      </c>
      <c r="AH268" t="s">
        <v>1147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0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2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1285</v>
      </c>
      <c r="AF269" t="s">
        <v>1286</v>
      </c>
      <c r="AG269" t="s">
        <v>1146</v>
      </c>
      <c r="AH269" t="s">
        <v>1147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0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2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1287</v>
      </c>
      <c r="AF270" t="s">
        <v>1288</v>
      </c>
      <c r="AG270" t="s">
        <v>1146</v>
      </c>
      <c r="AH270" t="s">
        <v>1147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0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2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1289</v>
      </c>
      <c r="AF271" t="s">
        <v>1290</v>
      </c>
      <c r="AG271" t="s">
        <v>652</v>
      </c>
      <c r="AH271" t="s">
        <v>653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0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2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1291</v>
      </c>
      <c r="AF272" t="s">
        <v>1292</v>
      </c>
      <c r="AG272" t="s">
        <v>652</v>
      </c>
      <c r="AH272" t="s">
        <v>653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0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2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1293</v>
      </c>
      <c r="AF273" t="s">
        <v>1294</v>
      </c>
      <c r="AG273" t="s">
        <v>665</v>
      </c>
      <c r="AH273" t="s">
        <v>666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0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2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1295</v>
      </c>
      <c r="AF274" t="s">
        <v>1296</v>
      </c>
      <c r="AG274" t="s">
        <v>1146</v>
      </c>
      <c r="AH274" t="s">
        <v>1147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0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2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  <c r="AE275" s="305" t="s">
        <v>3189</v>
      </c>
      <c r="AF275" s="305" t="s">
        <v>3190</v>
      </c>
      <c r="AG275" t="s">
        <v>652</v>
      </c>
      <c r="AH275" t="s">
        <v>653</v>
      </c>
      <c r="AI275" t="s">
        <v>3191</v>
      </c>
      <c r="AJ275" t="s">
        <v>3192</v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0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2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  <c r="AE276" s="304" t="s">
        <v>3187</v>
      </c>
      <c r="AF276" s="304" t="s">
        <v>3188</v>
      </c>
      <c r="AG276" s="304" t="s">
        <v>652</v>
      </c>
      <c r="AH276" s="304" t="s">
        <v>653</v>
      </c>
      <c r="AI276" s="304" t="str">
        <f t="shared" ref="AI276" si="76">LEFT(AG276,2)</f>
        <v>09</v>
      </c>
      <c r="AJ276" s="304" t="str">
        <f t="shared" ref="AJ276" si="77">LEFT(AG276,3)</f>
        <v>094</v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0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2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  <c r="AE277" s="305" t="s">
        <v>3193</v>
      </c>
      <c r="AF277" s="305" t="s">
        <v>3194</v>
      </c>
      <c r="AG277" s="305" t="s">
        <v>652</v>
      </c>
      <c r="AH277" s="305" t="s">
        <v>653</v>
      </c>
      <c r="AI277" s="305" t="s">
        <v>3191</v>
      </c>
      <c r="AJ277" s="305" t="s">
        <v>3192</v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0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2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  <c r="AE278" s="303" t="s">
        <v>3186</v>
      </c>
      <c r="AF278" s="303" t="s">
        <v>656</v>
      </c>
      <c r="AG278" s="303" t="s">
        <v>652</v>
      </c>
      <c r="AH278" s="303" t="s">
        <v>653</v>
      </c>
      <c r="AI278" s="303" t="str">
        <f t="shared" ref="AI278" si="78">LEFT(AG278,2)</f>
        <v>09</v>
      </c>
      <c r="AJ278" s="303" t="str">
        <f t="shared" ref="AJ278" si="79">LEFT(AG278,3)</f>
        <v>094</v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0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2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  <c r="AE279" s="305" t="s">
        <v>3195</v>
      </c>
      <c r="AF279" s="305" t="s">
        <v>3196</v>
      </c>
      <c r="AG279" t="s">
        <v>652</v>
      </c>
      <c r="AH279" t="s">
        <v>653</v>
      </c>
      <c r="AI279" t="s">
        <v>3191</v>
      </c>
      <c r="AJ279" t="s">
        <v>3192</v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0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2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0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2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0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2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0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2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0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2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0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2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0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2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0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2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0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2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0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2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0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2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0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2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0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2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0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2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0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2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0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2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0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2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0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2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0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2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0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2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0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2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0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2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0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2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0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2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0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2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0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2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0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2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0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2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0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2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0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2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0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2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0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2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0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2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0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2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0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2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0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2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0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2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0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2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0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2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0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2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0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2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0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2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0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2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0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80">IFERROR(VLOOKUP(F323,$Y$5:$AA$129,2,FALSE),"")</f>
        <v/>
      </c>
      <c r="H323" s="74"/>
      <c r="I323" s="39" t="str">
        <f t="shared" ref="I323:I386" si="81">IFERROR(VLOOKUP(H323,$AE$6:$AF$356,2,FALSE),"")</f>
        <v/>
      </c>
      <c r="J323" s="39" t="str">
        <f t="shared" ref="J323:J386" si="82">IFERROR(VLOOKUP(H323,$AE$6:$AI$356,3,FALSE),"")</f>
        <v/>
      </c>
      <c r="K323" s="73"/>
      <c r="L323" s="73"/>
      <c r="M323" s="73"/>
      <c r="N323" s="242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0" t="str">
        <f t="shared" ref="C324:C387" si="83">IFERROR(VLOOKUP(D324,$V$6:$X$43,3,FALSE),"")</f>
        <v/>
      </c>
      <c r="D324" s="43"/>
      <c r="E324" s="39" t="str">
        <f t="shared" ref="E324:E387" si="84">IFERROR(VLOOKUP(D324,$V$6:$W$43,2,FALSE),"")</f>
        <v/>
      </c>
      <c r="F324" s="43"/>
      <c r="G324" s="39" t="str">
        <f t="shared" si="80"/>
        <v/>
      </c>
      <c r="H324" s="74"/>
      <c r="I324" s="39" t="str">
        <f t="shared" si="81"/>
        <v/>
      </c>
      <c r="J324" s="39" t="str">
        <f t="shared" si="82"/>
        <v/>
      </c>
      <c r="K324" s="73"/>
      <c r="L324" s="73"/>
      <c r="M324" s="73"/>
      <c r="N324" s="242"/>
      <c r="O324" t="str">
        <f>IF(C324="","",'OPĆI DIO'!$C$1)</f>
        <v/>
      </c>
      <c r="P324" t="str">
        <f t="shared" ref="P324:P387" si="85">LEFT(F324,3)</f>
        <v/>
      </c>
      <c r="Q324" t="str">
        <f t="shared" ref="Q324:Q387" si="86">LEFT(F324,2)</f>
        <v/>
      </c>
      <c r="R324" t="str">
        <f t="shared" ref="R324:R387" si="87">LEFT(C324,3)</f>
        <v/>
      </c>
      <c r="S324" t="str">
        <f t="shared" ref="S324:S387" si="88">MID(J324,2,2)</f>
        <v/>
      </c>
      <c r="T324" t="str">
        <f t="shared" ref="T324:T387" si="89">LEFT(F324,1)</f>
        <v/>
      </c>
      <c r="U324" t="str">
        <f t="shared" ref="U324:U387" si="90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0" t="str">
        <f t="shared" si="83"/>
        <v/>
      </c>
      <c r="D325" s="43"/>
      <c r="E325" s="39" t="str">
        <f t="shared" si="84"/>
        <v/>
      </c>
      <c r="F325" s="43"/>
      <c r="G325" s="39" t="str">
        <f t="shared" si="80"/>
        <v/>
      </c>
      <c r="H325" s="74"/>
      <c r="I325" s="39" t="str">
        <f t="shared" si="81"/>
        <v/>
      </c>
      <c r="J325" s="39" t="str">
        <f t="shared" si="82"/>
        <v/>
      </c>
      <c r="K325" s="73"/>
      <c r="L325" s="73"/>
      <c r="M325" s="73"/>
      <c r="N325" s="242"/>
      <c r="O325" t="str">
        <f>IF(C325="","",'OPĆI DIO'!$C$1)</f>
        <v/>
      </c>
      <c r="P325" t="str">
        <f t="shared" si="85"/>
        <v/>
      </c>
      <c r="Q325" t="str">
        <f t="shared" si="86"/>
        <v/>
      </c>
      <c r="R325" t="str">
        <f t="shared" si="87"/>
        <v/>
      </c>
      <c r="S325" t="str">
        <f t="shared" si="88"/>
        <v/>
      </c>
      <c r="T325" t="str">
        <f t="shared" si="89"/>
        <v/>
      </c>
      <c r="U325" t="str">
        <f t="shared" si="90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0" t="str">
        <f t="shared" si="83"/>
        <v/>
      </c>
      <c r="D326" s="43"/>
      <c r="E326" s="39" t="str">
        <f t="shared" si="84"/>
        <v/>
      </c>
      <c r="F326" s="43"/>
      <c r="G326" s="39" t="str">
        <f t="shared" si="80"/>
        <v/>
      </c>
      <c r="H326" s="74"/>
      <c r="I326" s="39" t="str">
        <f t="shared" si="81"/>
        <v/>
      </c>
      <c r="J326" s="39" t="str">
        <f t="shared" si="82"/>
        <v/>
      </c>
      <c r="K326" s="73"/>
      <c r="L326" s="73"/>
      <c r="M326" s="73"/>
      <c r="N326" s="242"/>
      <c r="O326" t="str">
        <f>IF(C326="","",'OPĆI DIO'!$C$1)</f>
        <v/>
      </c>
      <c r="P326" t="str">
        <f t="shared" si="85"/>
        <v/>
      </c>
      <c r="Q326" t="str">
        <f t="shared" si="86"/>
        <v/>
      </c>
      <c r="R326" t="str">
        <f t="shared" si="87"/>
        <v/>
      </c>
      <c r="S326" t="str">
        <f t="shared" si="88"/>
        <v/>
      </c>
      <c r="T326" t="str">
        <f t="shared" si="89"/>
        <v/>
      </c>
      <c r="U326" t="str">
        <f t="shared" si="90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0" t="str">
        <f t="shared" si="83"/>
        <v/>
      </c>
      <c r="D327" s="43"/>
      <c r="E327" s="39" t="str">
        <f t="shared" si="84"/>
        <v/>
      </c>
      <c r="F327" s="43"/>
      <c r="G327" s="39" t="str">
        <f t="shared" si="80"/>
        <v/>
      </c>
      <c r="H327" s="74"/>
      <c r="I327" s="39" t="str">
        <f t="shared" si="81"/>
        <v/>
      </c>
      <c r="J327" s="39" t="str">
        <f t="shared" si="82"/>
        <v/>
      </c>
      <c r="K327" s="73"/>
      <c r="L327" s="73"/>
      <c r="M327" s="73"/>
      <c r="N327" s="242"/>
      <c r="O327" t="str">
        <f>IF(C327="","",'OPĆI DIO'!$C$1)</f>
        <v/>
      </c>
      <c r="P327" t="str">
        <f t="shared" si="85"/>
        <v/>
      </c>
      <c r="Q327" t="str">
        <f t="shared" si="86"/>
        <v/>
      </c>
      <c r="R327" t="str">
        <f t="shared" si="87"/>
        <v/>
      </c>
      <c r="S327" t="str">
        <f t="shared" si="88"/>
        <v/>
      </c>
      <c r="T327" t="str">
        <f t="shared" si="89"/>
        <v/>
      </c>
      <c r="U327" t="str">
        <f t="shared" si="90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0" t="str">
        <f t="shared" si="83"/>
        <v/>
      </c>
      <c r="D328" s="43"/>
      <c r="E328" s="39" t="str">
        <f t="shared" si="84"/>
        <v/>
      </c>
      <c r="F328" s="43"/>
      <c r="G328" s="39" t="str">
        <f t="shared" si="80"/>
        <v/>
      </c>
      <c r="H328" s="74"/>
      <c r="I328" s="39" t="str">
        <f t="shared" si="81"/>
        <v/>
      </c>
      <c r="J328" s="39" t="str">
        <f t="shared" si="82"/>
        <v/>
      </c>
      <c r="K328" s="73"/>
      <c r="L328" s="73"/>
      <c r="M328" s="73"/>
      <c r="N328" s="242"/>
      <c r="O328" t="str">
        <f>IF(C328="","",'OPĆI DIO'!$C$1)</f>
        <v/>
      </c>
      <c r="P328" t="str">
        <f t="shared" si="85"/>
        <v/>
      </c>
      <c r="Q328" t="str">
        <f t="shared" si="86"/>
        <v/>
      </c>
      <c r="R328" t="str">
        <f t="shared" si="87"/>
        <v/>
      </c>
      <c r="S328" t="str">
        <f t="shared" si="88"/>
        <v/>
      </c>
      <c r="T328" t="str">
        <f t="shared" si="89"/>
        <v/>
      </c>
      <c r="U328" t="str">
        <f t="shared" si="90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0" t="str">
        <f t="shared" si="83"/>
        <v/>
      </c>
      <c r="D329" s="43"/>
      <c r="E329" s="39" t="str">
        <f t="shared" si="84"/>
        <v/>
      </c>
      <c r="F329" s="43"/>
      <c r="G329" s="39" t="str">
        <f t="shared" si="80"/>
        <v/>
      </c>
      <c r="H329" s="74"/>
      <c r="I329" s="39" t="str">
        <f t="shared" si="81"/>
        <v/>
      </c>
      <c r="J329" s="39" t="str">
        <f t="shared" si="82"/>
        <v/>
      </c>
      <c r="K329" s="73"/>
      <c r="L329" s="73"/>
      <c r="M329" s="73"/>
      <c r="N329" s="242"/>
      <c r="O329" t="str">
        <f>IF(C329="","",'OPĆI DIO'!$C$1)</f>
        <v/>
      </c>
      <c r="P329" t="str">
        <f t="shared" si="85"/>
        <v/>
      </c>
      <c r="Q329" t="str">
        <f t="shared" si="86"/>
        <v/>
      </c>
      <c r="R329" t="str">
        <f t="shared" si="87"/>
        <v/>
      </c>
      <c r="S329" t="str">
        <f t="shared" si="88"/>
        <v/>
      </c>
      <c r="T329" t="str">
        <f t="shared" si="89"/>
        <v/>
      </c>
      <c r="U329" t="str">
        <f t="shared" si="90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0" t="str">
        <f t="shared" si="83"/>
        <v/>
      </c>
      <c r="D330" s="43"/>
      <c r="E330" s="39" t="str">
        <f t="shared" si="84"/>
        <v/>
      </c>
      <c r="F330" s="43"/>
      <c r="G330" s="39" t="str">
        <f t="shared" si="80"/>
        <v/>
      </c>
      <c r="H330" s="74"/>
      <c r="I330" s="39" t="str">
        <f t="shared" si="81"/>
        <v/>
      </c>
      <c r="J330" s="39" t="str">
        <f t="shared" si="82"/>
        <v/>
      </c>
      <c r="K330" s="73"/>
      <c r="L330" s="73"/>
      <c r="M330" s="73"/>
      <c r="N330" s="242"/>
      <c r="O330" t="str">
        <f>IF(C330="","",'OPĆI DIO'!$C$1)</f>
        <v/>
      </c>
      <c r="P330" t="str">
        <f t="shared" si="85"/>
        <v/>
      </c>
      <c r="Q330" t="str">
        <f t="shared" si="86"/>
        <v/>
      </c>
      <c r="R330" t="str">
        <f t="shared" si="87"/>
        <v/>
      </c>
      <c r="S330" t="str">
        <f t="shared" si="88"/>
        <v/>
      </c>
      <c r="T330" t="str">
        <f t="shared" si="89"/>
        <v/>
      </c>
      <c r="U330" t="str">
        <f t="shared" si="90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0" t="str">
        <f t="shared" si="83"/>
        <v/>
      </c>
      <c r="D331" s="43"/>
      <c r="E331" s="39" t="str">
        <f t="shared" si="84"/>
        <v/>
      </c>
      <c r="F331" s="43"/>
      <c r="G331" s="39" t="str">
        <f t="shared" si="80"/>
        <v/>
      </c>
      <c r="H331" s="74"/>
      <c r="I331" s="39" t="str">
        <f t="shared" si="81"/>
        <v/>
      </c>
      <c r="J331" s="39" t="str">
        <f t="shared" si="82"/>
        <v/>
      </c>
      <c r="K331" s="73"/>
      <c r="L331" s="73"/>
      <c r="M331" s="73"/>
      <c r="N331" s="242"/>
      <c r="O331" t="str">
        <f>IF(C331="","",'OPĆI DIO'!$C$1)</f>
        <v/>
      </c>
      <c r="P331" t="str">
        <f t="shared" si="85"/>
        <v/>
      </c>
      <c r="Q331" t="str">
        <f t="shared" si="86"/>
        <v/>
      </c>
      <c r="R331" t="str">
        <f t="shared" si="87"/>
        <v/>
      </c>
      <c r="S331" t="str">
        <f t="shared" si="88"/>
        <v/>
      </c>
      <c r="T331" t="str">
        <f t="shared" si="89"/>
        <v/>
      </c>
      <c r="U331" t="str">
        <f t="shared" si="90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0" t="str">
        <f t="shared" si="83"/>
        <v/>
      </c>
      <c r="D332" s="43"/>
      <c r="E332" s="39" t="str">
        <f t="shared" si="84"/>
        <v/>
      </c>
      <c r="F332" s="43"/>
      <c r="G332" s="39" t="str">
        <f t="shared" si="80"/>
        <v/>
      </c>
      <c r="H332" s="74"/>
      <c r="I332" s="39" t="str">
        <f t="shared" si="81"/>
        <v/>
      </c>
      <c r="J332" s="39" t="str">
        <f t="shared" si="82"/>
        <v/>
      </c>
      <c r="K332" s="73"/>
      <c r="L332" s="73"/>
      <c r="M332" s="73"/>
      <c r="N332" s="242"/>
      <c r="O332" t="str">
        <f>IF(C332="","",'OPĆI DIO'!$C$1)</f>
        <v/>
      </c>
      <c r="P332" t="str">
        <f t="shared" si="85"/>
        <v/>
      </c>
      <c r="Q332" t="str">
        <f t="shared" si="86"/>
        <v/>
      </c>
      <c r="R332" t="str">
        <f t="shared" si="87"/>
        <v/>
      </c>
      <c r="S332" t="str">
        <f t="shared" si="88"/>
        <v/>
      </c>
      <c r="T332" t="str">
        <f t="shared" si="89"/>
        <v/>
      </c>
      <c r="U332" t="str">
        <f t="shared" si="90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0" t="str">
        <f t="shared" si="83"/>
        <v/>
      </c>
      <c r="D333" s="43"/>
      <c r="E333" s="39" t="str">
        <f t="shared" si="84"/>
        <v/>
      </c>
      <c r="F333" s="43"/>
      <c r="G333" s="39" t="str">
        <f t="shared" si="80"/>
        <v/>
      </c>
      <c r="H333" s="74"/>
      <c r="I333" s="39" t="str">
        <f t="shared" si="81"/>
        <v/>
      </c>
      <c r="J333" s="39" t="str">
        <f t="shared" si="82"/>
        <v/>
      </c>
      <c r="K333" s="73"/>
      <c r="L333" s="73"/>
      <c r="M333" s="73"/>
      <c r="N333" s="242"/>
      <c r="O333" t="str">
        <f>IF(C333="","",'OPĆI DIO'!$C$1)</f>
        <v/>
      </c>
      <c r="P333" t="str">
        <f t="shared" si="85"/>
        <v/>
      </c>
      <c r="Q333" t="str">
        <f t="shared" si="86"/>
        <v/>
      </c>
      <c r="R333" t="str">
        <f t="shared" si="87"/>
        <v/>
      </c>
      <c r="S333" t="str">
        <f t="shared" si="88"/>
        <v/>
      </c>
      <c r="T333" t="str">
        <f t="shared" si="89"/>
        <v/>
      </c>
      <c r="U333" t="str">
        <f t="shared" si="90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0" t="str">
        <f t="shared" si="83"/>
        <v/>
      </c>
      <c r="D334" s="43"/>
      <c r="E334" s="39" t="str">
        <f t="shared" si="84"/>
        <v/>
      </c>
      <c r="F334" s="43"/>
      <c r="G334" s="39" t="str">
        <f t="shared" si="80"/>
        <v/>
      </c>
      <c r="H334" s="74"/>
      <c r="I334" s="39" t="str">
        <f t="shared" si="81"/>
        <v/>
      </c>
      <c r="J334" s="39" t="str">
        <f t="shared" si="82"/>
        <v/>
      </c>
      <c r="K334" s="73"/>
      <c r="L334" s="73"/>
      <c r="M334" s="73"/>
      <c r="N334" s="242"/>
      <c r="O334" t="str">
        <f>IF(C334="","",'OPĆI DIO'!$C$1)</f>
        <v/>
      </c>
      <c r="P334" t="str">
        <f t="shared" si="85"/>
        <v/>
      </c>
      <c r="Q334" t="str">
        <f t="shared" si="86"/>
        <v/>
      </c>
      <c r="R334" t="str">
        <f t="shared" si="87"/>
        <v/>
      </c>
      <c r="S334" t="str">
        <f t="shared" si="88"/>
        <v/>
      </c>
      <c r="T334" t="str">
        <f t="shared" si="89"/>
        <v/>
      </c>
      <c r="U334" t="str">
        <f t="shared" si="90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0" t="str">
        <f t="shared" si="83"/>
        <v/>
      </c>
      <c r="D335" s="43"/>
      <c r="E335" s="39" t="str">
        <f t="shared" si="84"/>
        <v/>
      </c>
      <c r="F335" s="43"/>
      <c r="G335" s="39" t="str">
        <f t="shared" si="80"/>
        <v/>
      </c>
      <c r="H335" s="74"/>
      <c r="I335" s="39" t="str">
        <f t="shared" si="81"/>
        <v/>
      </c>
      <c r="J335" s="39" t="str">
        <f t="shared" si="82"/>
        <v/>
      </c>
      <c r="K335" s="73"/>
      <c r="L335" s="73"/>
      <c r="M335" s="73"/>
      <c r="N335" s="242"/>
      <c r="O335" t="str">
        <f>IF(C335="","",'OPĆI DIO'!$C$1)</f>
        <v/>
      </c>
      <c r="P335" t="str">
        <f t="shared" si="85"/>
        <v/>
      </c>
      <c r="Q335" t="str">
        <f t="shared" si="86"/>
        <v/>
      </c>
      <c r="R335" t="str">
        <f t="shared" si="87"/>
        <v/>
      </c>
      <c r="S335" t="str">
        <f t="shared" si="88"/>
        <v/>
      </c>
      <c r="T335" t="str">
        <f t="shared" si="89"/>
        <v/>
      </c>
      <c r="U335" t="str">
        <f t="shared" si="90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0" t="str">
        <f t="shared" si="83"/>
        <v/>
      </c>
      <c r="D336" s="43"/>
      <c r="E336" s="39" t="str">
        <f t="shared" si="84"/>
        <v/>
      </c>
      <c r="F336" s="43"/>
      <c r="G336" s="39" t="str">
        <f t="shared" si="80"/>
        <v/>
      </c>
      <c r="H336" s="74"/>
      <c r="I336" s="39" t="str">
        <f t="shared" si="81"/>
        <v/>
      </c>
      <c r="J336" s="39" t="str">
        <f t="shared" si="82"/>
        <v/>
      </c>
      <c r="K336" s="73"/>
      <c r="L336" s="73"/>
      <c r="M336" s="73"/>
      <c r="N336" s="242"/>
      <c r="O336" t="str">
        <f>IF(C336="","",'OPĆI DIO'!$C$1)</f>
        <v/>
      </c>
      <c r="P336" t="str">
        <f t="shared" si="85"/>
        <v/>
      </c>
      <c r="Q336" t="str">
        <f t="shared" si="86"/>
        <v/>
      </c>
      <c r="R336" t="str">
        <f t="shared" si="87"/>
        <v/>
      </c>
      <c r="S336" t="str">
        <f t="shared" si="88"/>
        <v/>
      </c>
      <c r="T336" t="str">
        <f t="shared" si="89"/>
        <v/>
      </c>
      <c r="U336" t="str">
        <f t="shared" si="90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0" t="str">
        <f t="shared" si="83"/>
        <v/>
      </c>
      <c r="D337" s="43"/>
      <c r="E337" s="39" t="str">
        <f t="shared" si="84"/>
        <v/>
      </c>
      <c r="F337" s="43"/>
      <c r="G337" s="39" t="str">
        <f t="shared" si="80"/>
        <v/>
      </c>
      <c r="H337" s="74"/>
      <c r="I337" s="39" t="str">
        <f t="shared" si="81"/>
        <v/>
      </c>
      <c r="J337" s="39" t="str">
        <f t="shared" si="82"/>
        <v/>
      </c>
      <c r="K337" s="73"/>
      <c r="L337" s="73"/>
      <c r="M337" s="73"/>
      <c r="N337" s="242"/>
      <c r="O337" t="str">
        <f>IF(C337="","",'OPĆI DIO'!$C$1)</f>
        <v/>
      </c>
      <c r="P337" t="str">
        <f t="shared" si="85"/>
        <v/>
      </c>
      <c r="Q337" t="str">
        <f t="shared" si="86"/>
        <v/>
      </c>
      <c r="R337" t="str">
        <f t="shared" si="87"/>
        <v/>
      </c>
      <c r="S337" t="str">
        <f t="shared" si="88"/>
        <v/>
      </c>
      <c r="T337" t="str">
        <f t="shared" si="89"/>
        <v/>
      </c>
      <c r="U337" t="str">
        <f t="shared" si="90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0" t="str">
        <f t="shared" si="83"/>
        <v/>
      </c>
      <c r="D338" s="43"/>
      <c r="E338" s="39" t="str">
        <f t="shared" si="84"/>
        <v/>
      </c>
      <c r="F338" s="43"/>
      <c r="G338" s="39" t="str">
        <f t="shared" si="80"/>
        <v/>
      </c>
      <c r="H338" s="74"/>
      <c r="I338" s="39" t="str">
        <f t="shared" si="81"/>
        <v/>
      </c>
      <c r="J338" s="39" t="str">
        <f t="shared" si="82"/>
        <v/>
      </c>
      <c r="K338" s="73"/>
      <c r="L338" s="73"/>
      <c r="M338" s="73"/>
      <c r="N338" s="242"/>
      <c r="O338" t="str">
        <f>IF(C338="","",'OPĆI DIO'!$C$1)</f>
        <v/>
      </c>
      <c r="P338" t="str">
        <f t="shared" si="85"/>
        <v/>
      </c>
      <c r="Q338" t="str">
        <f t="shared" si="86"/>
        <v/>
      </c>
      <c r="R338" t="str">
        <f t="shared" si="87"/>
        <v/>
      </c>
      <c r="S338" t="str">
        <f t="shared" si="88"/>
        <v/>
      </c>
      <c r="T338" t="str">
        <f t="shared" si="89"/>
        <v/>
      </c>
      <c r="U338" t="str">
        <f t="shared" si="90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0" t="str">
        <f t="shared" si="83"/>
        <v/>
      </c>
      <c r="D339" s="43"/>
      <c r="E339" s="39" t="str">
        <f t="shared" si="84"/>
        <v/>
      </c>
      <c r="F339" s="43"/>
      <c r="G339" s="39" t="str">
        <f t="shared" si="80"/>
        <v/>
      </c>
      <c r="H339" s="74"/>
      <c r="I339" s="39" t="str">
        <f t="shared" si="81"/>
        <v/>
      </c>
      <c r="J339" s="39" t="str">
        <f t="shared" si="82"/>
        <v/>
      </c>
      <c r="K339" s="73"/>
      <c r="L339" s="73"/>
      <c r="M339" s="73"/>
      <c r="N339" s="242"/>
      <c r="O339" t="str">
        <f>IF(C339="","",'OPĆI DIO'!$C$1)</f>
        <v/>
      </c>
      <c r="P339" t="str">
        <f t="shared" si="85"/>
        <v/>
      </c>
      <c r="Q339" t="str">
        <f t="shared" si="86"/>
        <v/>
      </c>
      <c r="R339" t="str">
        <f t="shared" si="87"/>
        <v/>
      </c>
      <c r="S339" t="str">
        <f t="shared" si="88"/>
        <v/>
      </c>
      <c r="T339" t="str">
        <f t="shared" si="89"/>
        <v/>
      </c>
      <c r="U339" t="str">
        <f t="shared" si="90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0" t="str">
        <f t="shared" si="83"/>
        <v/>
      </c>
      <c r="D340" s="43"/>
      <c r="E340" s="39" t="str">
        <f t="shared" si="84"/>
        <v/>
      </c>
      <c r="F340" s="43"/>
      <c r="G340" s="39" t="str">
        <f t="shared" si="80"/>
        <v/>
      </c>
      <c r="H340" s="74"/>
      <c r="I340" s="39" t="str">
        <f t="shared" si="81"/>
        <v/>
      </c>
      <c r="J340" s="39" t="str">
        <f t="shared" si="82"/>
        <v/>
      </c>
      <c r="K340" s="73"/>
      <c r="L340" s="73"/>
      <c r="M340" s="73"/>
      <c r="N340" s="242"/>
      <c r="O340" t="str">
        <f>IF(C340="","",'OPĆI DIO'!$C$1)</f>
        <v/>
      </c>
      <c r="P340" t="str">
        <f t="shared" si="85"/>
        <v/>
      </c>
      <c r="Q340" t="str">
        <f t="shared" si="86"/>
        <v/>
      </c>
      <c r="R340" t="str">
        <f t="shared" si="87"/>
        <v/>
      </c>
      <c r="S340" t="str">
        <f t="shared" si="88"/>
        <v/>
      </c>
      <c r="T340" t="str">
        <f t="shared" si="89"/>
        <v/>
      </c>
      <c r="U340" t="str">
        <f t="shared" si="90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0" t="str">
        <f t="shared" si="83"/>
        <v/>
      </c>
      <c r="D341" s="43"/>
      <c r="E341" s="39" t="str">
        <f t="shared" si="84"/>
        <v/>
      </c>
      <c r="F341" s="43"/>
      <c r="G341" s="39" t="str">
        <f t="shared" si="80"/>
        <v/>
      </c>
      <c r="H341" s="74"/>
      <c r="I341" s="39" t="str">
        <f t="shared" si="81"/>
        <v/>
      </c>
      <c r="J341" s="39" t="str">
        <f t="shared" si="82"/>
        <v/>
      </c>
      <c r="K341" s="73"/>
      <c r="L341" s="73"/>
      <c r="M341" s="73"/>
      <c r="N341" s="242"/>
      <c r="O341" t="str">
        <f>IF(C341="","",'OPĆI DIO'!$C$1)</f>
        <v/>
      </c>
      <c r="P341" t="str">
        <f t="shared" si="85"/>
        <v/>
      </c>
      <c r="Q341" t="str">
        <f t="shared" si="86"/>
        <v/>
      </c>
      <c r="R341" t="str">
        <f t="shared" si="87"/>
        <v/>
      </c>
      <c r="S341" t="str">
        <f t="shared" si="88"/>
        <v/>
      </c>
      <c r="T341" t="str">
        <f t="shared" si="89"/>
        <v/>
      </c>
      <c r="U341" t="str">
        <f t="shared" si="90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0" t="str">
        <f t="shared" si="83"/>
        <v/>
      </c>
      <c r="D342" s="43"/>
      <c r="E342" s="39" t="str">
        <f t="shared" si="84"/>
        <v/>
      </c>
      <c r="F342" s="43"/>
      <c r="G342" s="39" t="str">
        <f t="shared" si="80"/>
        <v/>
      </c>
      <c r="H342" s="74"/>
      <c r="I342" s="39" t="str">
        <f t="shared" si="81"/>
        <v/>
      </c>
      <c r="J342" s="39" t="str">
        <f t="shared" si="82"/>
        <v/>
      </c>
      <c r="K342" s="73"/>
      <c r="L342" s="73"/>
      <c r="M342" s="73"/>
      <c r="N342" s="242"/>
      <c r="O342" t="str">
        <f>IF(C342="","",'OPĆI DIO'!$C$1)</f>
        <v/>
      </c>
      <c r="P342" t="str">
        <f t="shared" si="85"/>
        <v/>
      </c>
      <c r="Q342" t="str">
        <f t="shared" si="86"/>
        <v/>
      </c>
      <c r="R342" t="str">
        <f t="shared" si="87"/>
        <v/>
      </c>
      <c r="S342" t="str">
        <f t="shared" si="88"/>
        <v/>
      </c>
      <c r="T342" t="str">
        <f t="shared" si="89"/>
        <v/>
      </c>
      <c r="U342" t="str">
        <f t="shared" si="90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0" t="str">
        <f t="shared" si="83"/>
        <v/>
      </c>
      <c r="D343" s="43"/>
      <c r="E343" s="39" t="str">
        <f t="shared" si="84"/>
        <v/>
      </c>
      <c r="F343" s="43"/>
      <c r="G343" s="39" t="str">
        <f t="shared" si="80"/>
        <v/>
      </c>
      <c r="H343" s="74"/>
      <c r="I343" s="39" t="str">
        <f t="shared" si="81"/>
        <v/>
      </c>
      <c r="J343" s="39" t="str">
        <f t="shared" si="82"/>
        <v/>
      </c>
      <c r="K343" s="73"/>
      <c r="L343" s="73"/>
      <c r="M343" s="73"/>
      <c r="N343" s="242"/>
      <c r="O343" t="str">
        <f>IF(C343="","",'OPĆI DIO'!$C$1)</f>
        <v/>
      </c>
      <c r="P343" t="str">
        <f t="shared" si="85"/>
        <v/>
      </c>
      <c r="Q343" t="str">
        <f t="shared" si="86"/>
        <v/>
      </c>
      <c r="R343" t="str">
        <f t="shared" si="87"/>
        <v/>
      </c>
      <c r="S343" t="str">
        <f t="shared" si="88"/>
        <v/>
      </c>
      <c r="T343" t="str">
        <f t="shared" si="89"/>
        <v/>
      </c>
      <c r="U343" t="str">
        <f t="shared" si="90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0" t="str">
        <f t="shared" si="83"/>
        <v/>
      </c>
      <c r="D344" s="43"/>
      <c r="E344" s="39" t="str">
        <f t="shared" si="84"/>
        <v/>
      </c>
      <c r="F344" s="43"/>
      <c r="G344" s="39" t="str">
        <f t="shared" si="80"/>
        <v/>
      </c>
      <c r="H344" s="74"/>
      <c r="I344" s="39" t="str">
        <f t="shared" si="81"/>
        <v/>
      </c>
      <c r="J344" s="39" t="str">
        <f t="shared" si="82"/>
        <v/>
      </c>
      <c r="K344" s="73"/>
      <c r="L344" s="73"/>
      <c r="M344" s="73"/>
      <c r="N344" s="242"/>
      <c r="O344" t="str">
        <f>IF(C344="","",'OPĆI DIO'!$C$1)</f>
        <v/>
      </c>
      <c r="P344" t="str">
        <f t="shared" si="85"/>
        <v/>
      </c>
      <c r="Q344" t="str">
        <f t="shared" si="86"/>
        <v/>
      </c>
      <c r="R344" t="str">
        <f t="shared" si="87"/>
        <v/>
      </c>
      <c r="S344" t="str">
        <f t="shared" si="88"/>
        <v/>
      </c>
      <c r="T344" t="str">
        <f t="shared" si="89"/>
        <v/>
      </c>
      <c r="U344" t="str">
        <f t="shared" si="90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0" t="str">
        <f t="shared" si="83"/>
        <v/>
      </c>
      <c r="D345" s="43"/>
      <c r="E345" s="39" t="str">
        <f t="shared" si="84"/>
        <v/>
      </c>
      <c r="F345" s="43"/>
      <c r="G345" s="39" t="str">
        <f t="shared" si="80"/>
        <v/>
      </c>
      <c r="H345" s="74"/>
      <c r="I345" s="39" t="str">
        <f t="shared" si="81"/>
        <v/>
      </c>
      <c r="J345" s="39" t="str">
        <f t="shared" si="82"/>
        <v/>
      </c>
      <c r="K345" s="73"/>
      <c r="L345" s="73"/>
      <c r="M345" s="73"/>
      <c r="N345" s="242"/>
      <c r="O345" t="str">
        <f>IF(C345="","",'OPĆI DIO'!$C$1)</f>
        <v/>
      </c>
      <c r="P345" t="str">
        <f t="shared" si="85"/>
        <v/>
      </c>
      <c r="Q345" t="str">
        <f t="shared" si="86"/>
        <v/>
      </c>
      <c r="R345" t="str">
        <f t="shared" si="87"/>
        <v/>
      </c>
      <c r="S345" t="str">
        <f t="shared" si="88"/>
        <v/>
      </c>
      <c r="T345" t="str">
        <f t="shared" si="89"/>
        <v/>
      </c>
      <c r="U345" t="str">
        <f t="shared" si="90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0" t="str">
        <f t="shared" si="83"/>
        <v/>
      </c>
      <c r="D346" s="43"/>
      <c r="E346" s="39" t="str">
        <f t="shared" si="84"/>
        <v/>
      </c>
      <c r="F346" s="43"/>
      <c r="G346" s="39" t="str">
        <f t="shared" si="80"/>
        <v/>
      </c>
      <c r="H346" s="74"/>
      <c r="I346" s="39" t="str">
        <f t="shared" si="81"/>
        <v/>
      </c>
      <c r="J346" s="39" t="str">
        <f t="shared" si="82"/>
        <v/>
      </c>
      <c r="K346" s="73"/>
      <c r="L346" s="73"/>
      <c r="M346" s="73"/>
      <c r="N346" s="242"/>
      <c r="O346" t="str">
        <f>IF(C346="","",'OPĆI DIO'!$C$1)</f>
        <v/>
      </c>
      <c r="P346" t="str">
        <f t="shared" si="85"/>
        <v/>
      </c>
      <c r="Q346" t="str">
        <f t="shared" si="86"/>
        <v/>
      </c>
      <c r="R346" t="str">
        <f t="shared" si="87"/>
        <v/>
      </c>
      <c r="S346" t="str">
        <f t="shared" si="88"/>
        <v/>
      </c>
      <c r="T346" t="str">
        <f t="shared" si="89"/>
        <v/>
      </c>
      <c r="U346" t="str">
        <f t="shared" si="90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0" t="str">
        <f t="shared" si="83"/>
        <v/>
      </c>
      <c r="D347" s="43"/>
      <c r="E347" s="39" t="str">
        <f t="shared" si="84"/>
        <v/>
      </c>
      <c r="F347" s="43"/>
      <c r="G347" s="39" t="str">
        <f t="shared" si="80"/>
        <v/>
      </c>
      <c r="H347" s="74"/>
      <c r="I347" s="39" t="str">
        <f t="shared" si="81"/>
        <v/>
      </c>
      <c r="J347" s="39" t="str">
        <f t="shared" si="82"/>
        <v/>
      </c>
      <c r="K347" s="73"/>
      <c r="L347" s="73"/>
      <c r="M347" s="73"/>
      <c r="N347" s="242"/>
      <c r="O347" t="str">
        <f>IF(C347="","",'OPĆI DIO'!$C$1)</f>
        <v/>
      </c>
      <c r="P347" t="str">
        <f t="shared" si="85"/>
        <v/>
      </c>
      <c r="Q347" t="str">
        <f t="shared" si="86"/>
        <v/>
      </c>
      <c r="R347" t="str">
        <f t="shared" si="87"/>
        <v/>
      </c>
      <c r="S347" t="str">
        <f t="shared" si="88"/>
        <v/>
      </c>
      <c r="T347" t="str">
        <f t="shared" si="89"/>
        <v/>
      </c>
      <c r="U347" t="str">
        <f t="shared" si="90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0" t="str">
        <f t="shared" si="83"/>
        <v/>
      </c>
      <c r="D348" s="43"/>
      <c r="E348" s="39" t="str">
        <f t="shared" si="84"/>
        <v/>
      </c>
      <c r="F348" s="43"/>
      <c r="G348" s="39" t="str">
        <f t="shared" si="80"/>
        <v/>
      </c>
      <c r="H348" s="74"/>
      <c r="I348" s="39" t="str">
        <f t="shared" si="81"/>
        <v/>
      </c>
      <c r="J348" s="39" t="str">
        <f t="shared" si="82"/>
        <v/>
      </c>
      <c r="K348" s="73"/>
      <c r="L348" s="73"/>
      <c r="M348" s="73"/>
      <c r="N348" s="242"/>
      <c r="O348" t="str">
        <f>IF(C348="","",'OPĆI DIO'!$C$1)</f>
        <v/>
      </c>
      <c r="P348" t="str">
        <f t="shared" si="85"/>
        <v/>
      </c>
      <c r="Q348" t="str">
        <f t="shared" si="86"/>
        <v/>
      </c>
      <c r="R348" t="str">
        <f t="shared" si="87"/>
        <v/>
      </c>
      <c r="S348" t="str">
        <f t="shared" si="88"/>
        <v/>
      </c>
      <c r="T348" t="str">
        <f t="shared" si="89"/>
        <v/>
      </c>
      <c r="U348" t="str">
        <f t="shared" si="90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0" t="str">
        <f t="shared" si="83"/>
        <v/>
      </c>
      <c r="D349" s="43"/>
      <c r="E349" s="39" t="str">
        <f t="shared" si="84"/>
        <v/>
      </c>
      <c r="F349" s="43"/>
      <c r="G349" s="39" t="str">
        <f t="shared" si="80"/>
        <v/>
      </c>
      <c r="H349" s="74"/>
      <c r="I349" s="39" t="str">
        <f t="shared" si="81"/>
        <v/>
      </c>
      <c r="J349" s="39" t="str">
        <f t="shared" si="82"/>
        <v/>
      </c>
      <c r="K349" s="73"/>
      <c r="L349" s="73"/>
      <c r="M349" s="73"/>
      <c r="N349" s="242"/>
      <c r="O349" t="str">
        <f>IF(C349="","",'OPĆI DIO'!$C$1)</f>
        <v/>
      </c>
      <c r="P349" t="str">
        <f t="shared" si="85"/>
        <v/>
      </c>
      <c r="Q349" t="str">
        <f t="shared" si="86"/>
        <v/>
      </c>
      <c r="R349" t="str">
        <f t="shared" si="87"/>
        <v/>
      </c>
      <c r="S349" t="str">
        <f t="shared" si="88"/>
        <v/>
      </c>
      <c r="T349" t="str">
        <f t="shared" si="89"/>
        <v/>
      </c>
      <c r="U349" t="str">
        <f t="shared" si="90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0" t="str">
        <f t="shared" si="83"/>
        <v/>
      </c>
      <c r="D350" s="43"/>
      <c r="E350" s="39" t="str">
        <f t="shared" si="84"/>
        <v/>
      </c>
      <c r="F350" s="43"/>
      <c r="G350" s="39" t="str">
        <f t="shared" si="80"/>
        <v/>
      </c>
      <c r="H350" s="74"/>
      <c r="I350" s="39" t="str">
        <f t="shared" si="81"/>
        <v/>
      </c>
      <c r="J350" s="39" t="str">
        <f t="shared" si="82"/>
        <v/>
      </c>
      <c r="K350" s="73"/>
      <c r="L350" s="73"/>
      <c r="M350" s="73"/>
      <c r="N350" s="242"/>
      <c r="O350" t="str">
        <f>IF(C350="","",'OPĆI DIO'!$C$1)</f>
        <v/>
      </c>
      <c r="P350" t="str">
        <f t="shared" si="85"/>
        <v/>
      </c>
      <c r="Q350" t="str">
        <f t="shared" si="86"/>
        <v/>
      </c>
      <c r="R350" t="str">
        <f t="shared" si="87"/>
        <v/>
      </c>
      <c r="S350" t="str">
        <f t="shared" si="88"/>
        <v/>
      </c>
      <c r="T350" t="str">
        <f t="shared" si="89"/>
        <v/>
      </c>
      <c r="U350" t="str">
        <f t="shared" si="90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0" t="str">
        <f t="shared" si="83"/>
        <v/>
      </c>
      <c r="D351" s="43"/>
      <c r="E351" s="39" t="str">
        <f t="shared" si="84"/>
        <v/>
      </c>
      <c r="F351" s="43"/>
      <c r="G351" s="39" t="str">
        <f t="shared" si="80"/>
        <v/>
      </c>
      <c r="H351" s="74"/>
      <c r="I351" s="39" t="str">
        <f t="shared" si="81"/>
        <v/>
      </c>
      <c r="J351" s="39" t="str">
        <f t="shared" si="82"/>
        <v/>
      </c>
      <c r="K351" s="73"/>
      <c r="L351" s="73"/>
      <c r="M351" s="73"/>
      <c r="N351" s="242"/>
      <c r="O351" t="str">
        <f>IF(C351="","",'OPĆI DIO'!$C$1)</f>
        <v/>
      </c>
      <c r="P351" t="str">
        <f t="shared" si="85"/>
        <v/>
      </c>
      <c r="Q351" t="str">
        <f t="shared" si="86"/>
        <v/>
      </c>
      <c r="R351" t="str">
        <f t="shared" si="87"/>
        <v/>
      </c>
      <c r="S351" t="str">
        <f t="shared" si="88"/>
        <v/>
      </c>
      <c r="T351" t="str">
        <f t="shared" si="89"/>
        <v/>
      </c>
      <c r="U351" t="str">
        <f t="shared" si="90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0" t="str">
        <f t="shared" si="83"/>
        <v/>
      </c>
      <c r="D352" s="43"/>
      <c r="E352" s="39" t="str">
        <f t="shared" si="84"/>
        <v/>
      </c>
      <c r="F352" s="43"/>
      <c r="G352" s="39" t="str">
        <f t="shared" si="80"/>
        <v/>
      </c>
      <c r="H352" s="74"/>
      <c r="I352" s="39" t="str">
        <f t="shared" si="81"/>
        <v/>
      </c>
      <c r="J352" s="39" t="str">
        <f t="shared" si="82"/>
        <v/>
      </c>
      <c r="K352" s="73"/>
      <c r="L352" s="73"/>
      <c r="M352" s="73"/>
      <c r="N352" s="242"/>
      <c r="O352" t="str">
        <f>IF(C352="","",'OPĆI DIO'!$C$1)</f>
        <v/>
      </c>
      <c r="P352" t="str">
        <f t="shared" si="85"/>
        <v/>
      </c>
      <c r="Q352" t="str">
        <f t="shared" si="86"/>
        <v/>
      </c>
      <c r="R352" t="str">
        <f t="shared" si="87"/>
        <v/>
      </c>
      <c r="S352" t="str">
        <f t="shared" si="88"/>
        <v/>
      </c>
      <c r="T352" t="str">
        <f t="shared" si="89"/>
        <v/>
      </c>
      <c r="U352" t="str">
        <f t="shared" si="90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0" t="str">
        <f t="shared" si="83"/>
        <v/>
      </c>
      <c r="D353" s="43"/>
      <c r="E353" s="39" t="str">
        <f t="shared" si="84"/>
        <v/>
      </c>
      <c r="F353" s="43"/>
      <c r="G353" s="39" t="str">
        <f t="shared" si="80"/>
        <v/>
      </c>
      <c r="H353" s="74"/>
      <c r="I353" s="39" t="str">
        <f t="shared" si="81"/>
        <v/>
      </c>
      <c r="J353" s="39" t="str">
        <f t="shared" si="82"/>
        <v/>
      </c>
      <c r="K353" s="73"/>
      <c r="L353" s="73"/>
      <c r="M353" s="73"/>
      <c r="N353" s="242"/>
      <c r="O353" t="str">
        <f>IF(C353="","",'OPĆI DIO'!$C$1)</f>
        <v/>
      </c>
      <c r="P353" t="str">
        <f t="shared" si="85"/>
        <v/>
      </c>
      <c r="Q353" t="str">
        <f t="shared" si="86"/>
        <v/>
      </c>
      <c r="R353" t="str">
        <f t="shared" si="87"/>
        <v/>
      </c>
      <c r="S353" t="str">
        <f t="shared" si="88"/>
        <v/>
      </c>
      <c r="T353" t="str">
        <f t="shared" si="89"/>
        <v/>
      </c>
      <c r="U353" t="str">
        <f t="shared" si="90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0" t="str">
        <f t="shared" si="83"/>
        <v/>
      </c>
      <c r="D354" s="43"/>
      <c r="E354" s="39" t="str">
        <f t="shared" si="84"/>
        <v/>
      </c>
      <c r="F354" s="43"/>
      <c r="G354" s="39" t="str">
        <f t="shared" si="80"/>
        <v/>
      </c>
      <c r="H354" s="74"/>
      <c r="I354" s="39" t="str">
        <f t="shared" si="81"/>
        <v/>
      </c>
      <c r="J354" s="39" t="str">
        <f t="shared" si="82"/>
        <v/>
      </c>
      <c r="K354" s="73"/>
      <c r="L354" s="73"/>
      <c r="M354" s="73"/>
      <c r="N354" s="242"/>
      <c r="O354" t="str">
        <f>IF(C354="","",'OPĆI DIO'!$C$1)</f>
        <v/>
      </c>
      <c r="P354" t="str">
        <f t="shared" si="85"/>
        <v/>
      </c>
      <c r="Q354" t="str">
        <f t="shared" si="86"/>
        <v/>
      </c>
      <c r="R354" t="str">
        <f t="shared" si="87"/>
        <v/>
      </c>
      <c r="S354" t="str">
        <f t="shared" si="88"/>
        <v/>
      </c>
      <c r="T354" t="str">
        <f t="shared" si="89"/>
        <v/>
      </c>
      <c r="U354" t="str">
        <f t="shared" si="90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0" t="str">
        <f t="shared" si="83"/>
        <v/>
      </c>
      <c r="D355" s="43"/>
      <c r="E355" s="39" t="str">
        <f t="shared" si="84"/>
        <v/>
      </c>
      <c r="F355" s="43"/>
      <c r="G355" s="39" t="str">
        <f t="shared" si="80"/>
        <v/>
      </c>
      <c r="H355" s="74"/>
      <c r="I355" s="39" t="str">
        <f t="shared" si="81"/>
        <v/>
      </c>
      <c r="J355" s="39" t="str">
        <f t="shared" si="82"/>
        <v/>
      </c>
      <c r="K355" s="73"/>
      <c r="L355" s="73"/>
      <c r="M355" s="73"/>
      <c r="N355" s="242"/>
      <c r="O355" t="str">
        <f>IF(C355="","",'OPĆI DIO'!$C$1)</f>
        <v/>
      </c>
      <c r="P355" t="str">
        <f t="shared" si="85"/>
        <v/>
      </c>
      <c r="Q355" t="str">
        <f t="shared" si="86"/>
        <v/>
      </c>
      <c r="R355" t="str">
        <f t="shared" si="87"/>
        <v/>
      </c>
      <c r="S355" t="str">
        <f t="shared" si="88"/>
        <v/>
      </c>
      <c r="T355" t="str">
        <f t="shared" si="89"/>
        <v/>
      </c>
      <c r="U355" t="str">
        <f t="shared" si="90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0" t="str">
        <f t="shared" si="83"/>
        <v/>
      </c>
      <c r="D356" s="43"/>
      <c r="E356" s="39" t="str">
        <f t="shared" si="84"/>
        <v/>
      </c>
      <c r="F356" s="43"/>
      <c r="G356" s="39" t="str">
        <f t="shared" si="80"/>
        <v/>
      </c>
      <c r="H356" s="74"/>
      <c r="I356" s="39" t="str">
        <f t="shared" si="81"/>
        <v/>
      </c>
      <c r="J356" s="39" t="str">
        <f t="shared" si="82"/>
        <v/>
      </c>
      <c r="K356" s="73"/>
      <c r="L356" s="73"/>
      <c r="M356" s="73"/>
      <c r="N356" s="242"/>
      <c r="O356" t="str">
        <f>IF(C356="","",'OPĆI DIO'!$C$1)</f>
        <v/>
      </c>
      <c r="P356" t="str">
        <f t="shared" si="85"/>
        <v/>
      </c>
      <c r="Q356" t="str">
        <f t="shared" si="86"/>
        <v/>
      </c>
      <c r="R356" t="str">
        <f t="shared" si="87"/>
        <v/>
      </c>
      <c r="S356" t="str">
        <f t="shared" si="88"/>
        <v/>
      </c>
      <c r="T356" t="str">
        <f t="shared" si="89"/>
        <v/>
      </c>
      <c r="U356" t="str">
        <f t="shared" si="90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0" t="str">
        <f t="shared" si="83"/>
        <v/>
      </c>
      <c r="D357" s="43"/>
      <c r="E357" s="39" t="str">
        <f t="shared" si="84"/>
        <v/>
      </c>
      <c r="F357" s="43"/>
      <c r="G357" s="39" t="str">
        <f t="shared" si="80"/>
        <v/>
      </c>
      <c r="H357" s="74"/>
      <c r="I357" s="39" t="str">
        <f t="shared" si="81"/>
        <v/>
      </c>
      <c r="J357" s="39" t="str">
        <f t="shared" si="82"/>
        <v/>
      </c>
      <c r="K357" s="73"/>
      <c r="L357" s="73"/>
      <c r="M357" s="73"/>
      <c r="N357" s="242"/>
      <c r="O357" t="str">
        <f>IF(C357="","",'OPĆI DIO'!$C$1)</f>
        <v/>
      </c>
      <c r="P357" t="str">
        <f t="shared" si="85"/>
        <v/>
      </c>
      <c r="Q357" t="str">
        <f t="shared" si="86"/>
        <v/>
      </c>
      <c r="R357" t="str">
        <f t="shared" si="87"/>
        <v/>
      </c>
      <c r="S357" t="str">
        <f t="shared" si="88"/>
        <v/>
      </c>
      <c r="T357" t="str">
        <f t="shared" si="89"/>
        <v/>
      </c>
      <c r="U357" t="str">
        <f t="shared" si="90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0" t="str">
        <f t="shared" si="83"/>
        <v/>
      </c>
      <c r="D358" s="43"/>
      <c r="E358" s="39" t="str">
        <f t="shared" si="84"/>
        <v/>
      </c>
      <c r="F358" s="43"/>
      <c r="G358" s="39" t="str">
        <f t="shared" si="80"/>
        <v/>
      </c>
      <c r="H358" s="74"/>
      <c r="I358" s="39" t="str">
        <f t="shared" si="81"/>
        <v/>
      </c>
      <c r="J358" s="39" t="str">
        <f t="shared" si="82"/>
        <v/>
      </c>
      <c r="K358" s="73"/>
      <c r="L358" s="73"/>
      <c r="M358" s="73"/>
      <c r="N358" s="242"/>
      <c r="O358" t="str">
        <f>IF(C358="","",'OPĆI DIO'!$C$1)</f>
        <v/>
      </c>
      <c r="P358" t="str">
        <f t="shared" si="85"/>
        <v/>
      </c>
      <c r="Q358" t="str">
        <f t="shared" si="86"/>
        <v/>
      </c>
      <c r="R358" t="str">
        <f t="shared" si="87"/>
        <v/>
      </c>
      <c r="S358" t="str">
        <f t="shared" si="88"/>
        <v/>
      </c>
      <c r="T358" t="str">
        <f t="shared" si="89"/>
        <v/>
      </c>
      <c r="U358" t="str">
        <f t="shared" si="90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0" t="str">
        <f t="shared" si="83"/>
        <v/>
      </c>
      <c r="D359" s="43"/>
      <c r="E359" s="39" t="str">
        <f t="shared" si="84"/>
        <v/>
      </c>
      <c r="F359" s="43"/>
      <c r="G359" s="39" t="str">
        <f t="shared" si="80"/>
        <v/>
      </c>
      <c r="H359" s="74"/>
      <c r="I359" s="39" t="str">
        <f t="shared" si="81"/>
        <v/>
      </c>
      <c r="J359" s="39" t="str">
        <f t="shared" si="82"/>
        <v/>
      </c>
      <c r="K359" s="73"/>
      <c r="L359" s="73"/>
      <c r="M359" s="73"/>
      <c r="N359" s="242"/>
      <c r="O359" t="str">
        <f>IF(C359="","",'OPĆI DIO'!$C$1)</f>
        <v/>
      </c>
      <c r="P359" t="str">
        <f t="shared" si="85"/>
        <v/>
      </c>
      <c r="Q359" t="str">
        <f t="shared" si="86"/>
        <v/>
      </c>
      <c r="R359" t="str">
        <f t="shared" si="87"/>
        <v/>
      </c>
      <c r="S359" t="str">
        <f t="shared" si="88"/>
        <v/>
      </c>
      <c r="T359" t="str">
        <f t="shared" si="89"/>
        <v/>
      </c>
      <c r="U359" t="str">
        <f t="shared" si="90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0" t="str">
        <f t="shared" si="83"/>
        <v/>
      </c>
      <c r="D360" s="43"/>
      <c r="E360" s="39" t="str">
        <f t="shared" si="84"/>
        <v/>
      </c>
      <c r="F360" s="43"/>
      <c r="G360" s="39" t="str">
        <f t="shared" si="80"/>
        <v/>
      </c>
      <c r="H360" s="74"/>
      <c r="I360" s="39" t="str">
        <f t="shared" si="81"/>
        <v/>
      </c>
      <c r="J360" s="39" t="str">
        <f t="shared" si="82"/>
        <v/>
      </c>
      <c r="K360" s="73"/>
      <c r="L360" s="73"/>
      <c r="M360" s="73"/>
      <c r="N360" s="242"/>
      <c r="O360" t="str">
        <f>IF(C360="","",'OPĆI DIO'!$C$1)</f>
        <v/>
      </c>
      <c r="P360" t="str">
        <f t="shared" si="85"/>
        <v/>
      </c>
      <c r="Q360" t="str">
        <f t="shared" si="86"/>
        <v/>
      </c>
      <c r="R360" t="str">
        <f t="shared" si="87"/>
        <v/>
      </c>
      <c r="S360" t="str">
        <f t="shared" si="88"/>
        <v/>
      </c>
      <c r="T360" t="str">
        <f t="shared" si="89"/>
        <v/>
      </c>
      <c r="U360" t="str">
        <f t="shared" si="90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0" t="str">
        <f t="shared" si="83"/>
        <v/>
      </c>
      <c r="D361" s="43"/>
      <c r="E361" s="39" t="str">
        <f t="shared" si="84"/>
        <v/>
      </c>
      <c r="F361" s="43"/>
      <c r="G361" s="39" t="str">
        <f t="shared" si="80"/>
        <v/>
      </c>
      <c r="H361" s="74"/>
      <c r="I361" s="39" t="str">
        <f t="shared" si="81"/>
        <v/>
      </c>
      <c r="J361" s="39" t="str">
        <f t="shared" si="82"/>
        <v/>
      </c>
      <c r="K361" s="73"/>
      <c r="L361" s="73"/>
      <c r="M361" s="73"/>
      <c r="N361" s="242"/>
      <c r="O361" t="str">
        <f>IF(C361="","",'OPĆI DIO'!$C$1)</f>
        <v/>
      </c>
      <c r="P361" t="str">
        <f t="shared" si="85"/>
        <v/>
      </c>
      <c r="Q361" t="str">
        <f t="shared" si="86"/>
        <v/>
      </c>
      <c r="R361" t="str">
        <f t="shared" si="87"/>
        <v/>
      </c>
      <c r="S361" t="str">
        <f t="shared" si="88"/>
        <v/>
      </c>
      <c r="T361" t="str">
        <f t="shared" si="89"/>
        <v/>
      </c>
      <c r="U361" t="str">
        <f t="shared" si="90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0" t="str">
        <f t="shared" si="83"/>
        <v/>
      </c>
      <c r="D362" s="43"/>
      <c r="E362" s="39" t="str">
        <f t="shared" si="84"/>
        <v/>
      </c>
      <c r="F362" s="43"/>
      <c r="G362" s="39" t="str">
        <f t="shared" si="80"/>
        <v/>
      </c>
      <c r="H362" s="74"/>
      <c r="I362" s="39" t="str">
        <f t="shared" si="81"/>
        <v/>
      </c>
      <c r="J362" s="39" t="str">
        <f t="shared" si="82"/>
        <v/>
      </c>
      <c r="K362" s="73"/>
      <c r="L362" s="73"/>
      <c r="M362" s="73"/>
      <c r="N362" s="242"/>
      <c r="O362" t="str">
        <f>IF(C362="","",'OPĆI DIO'!$C$1)</f>
        <v/>
      </c>
      <c r="P362" t="str">
        <f t="shared" si="85"/>
        <v/>
      </c>
      <c r="Q362" t="str">
        <f t="shared" si="86"/>
        <v/>
      </c>
      <c r="R362" t="str">
        <f t="shared" si="87"/>
        <v/>
      </c>
      <c r="S362" t="str">
        <f t="shared" si="88"/>
        <v/>
      </c>
      <c r="T362" t="str">
        <f t="shared" si="89"/>
        <v/>
      </c>
      <c r="U362" t="str">
        <f t="shared" si="90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0" t="str">
        <f t="shared" si="83"/>
        <v/>
      </c>
      <c r="D363" s="43"/>
      <c r="E363" s="39" t="str">
        <f t="shared" si="84"/>
        <v/>
      </c>
      <c r="F363" s="43"/>
      <c r="G363" s="39" t="str">
        <f t="shared" si="80"/>
        <v/>
      </c>
      <c r="H363" s="74"/>
      <c r="I363" s="39" t="str">
        <f t="shared" si="81"/>
        <v/>
      </c>
      <c r="J363" s="39" t="str">
        <f t="shared" si="82"/>
        <v/>
      </c>
      <c r="K363" s="73"/>
      <c r="L363" s="73"/>
      <c r="M363" s="73"/>
      <c r="N363" s="242"/>
      <c r="O363" t="str">
        <f>IF(C363="","",'OPĆI DIO'!$C$1)</f>
        <v/>
      </c>
      <c r="P363" t="str">
        <f t="shared" si="85"/>
        <v/>
      </c>
      <c r="Q363" t="str">
        <f t="shared" si="86"/>
        <v/>
      </c>
      <c r="R363" t="str">
        <f t="shared" si="87"/>
        <v/>
      </c>
      <c r="S363" t="str">
        <f t="shared" si="88"/>
        <v/>
      </c>
      <c r="T363" t="str">
        <f t="shared" si="89"/>
        <v/>
      </c>
      <c r="U363" t="str">
        <f t="shared" si="90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0" t="str">
        <f t="shared" si="83"/>
        <v/>
      </c>
      <c r="D364" s="43"/>
      <c r="E364" s="39" t="str">
        <f t="shared" si="84"/>
        <v/>
      </c>
      <c r="F364" s="43"/>
      <c r="G364" s="39" t="str">
        <f t="shared" si="80"/>
        <v/>
      </c>
      <c r="H364" s="74"/>
      <c r="I364" s="39" t="str">
        <f t="shared" si="81"/>
        <v/>
      </c>
      <c r="J364" s="39" t="str">
        <f t="shared" si="82"/>
        <v/>
      </c>
      <c r="K364" s="73"/>
      <c r="L364" s="73"/>
      <c r="M364" s="73"/>
      <c r="N364" s="242"/>
      <c r="O364" t="str">
        <f>IF(C364="","",'OPĆI DIO'!$C$1)</f>
        <v/>
      </c>
      <c r="P364" t="str">
        <f t="shared" si="85"/>
        <v/>
      </c>
      <c r="Q364" t="str">
        <f t="shared" si="86"/>
        <v/>
      </c>
      <c r="R364" t="str">
        <f t="shared" si="87"/>
        <v/>
      </c>
      <c r="S364" t="str">
        <f t="shared" si="88"/>
        <v/>
      </c>
      <c r="T364" t="str">
        <f t="shared" si="89"/>
        <v/>
      </c>
      <c r="U364" t="str">
        <f t="shared" si="90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0" t="str">
        <f t="shared" si="83"/>
        <v/>
      </c>
      <c r="D365" s="43"/>
      <c r="E365" s="39" t="str">
        <f t="shared" si="84"/>
        <v/>
      </c>
      <c r="F365" s="43"/>
      <c r="G365" s="39" t="str">
        <f t="shared" si="80"/>
        <v/>
      </c>
      <c r="H365" s="74"/>
      <c r="I365" s="39" t="str">
        <f t="shared" si="81"/>
        <v/>
      </c>
      <c r="J365" s="39" t="str">
        <f t="shared" si="82"/>
        <v/>
      </c>
      <c r="K365" s="73"/>
      <c r="L365" s="73"/>
      <c r="M365" s="73"/>
      <c r="N365" s="242"/>
      <c r="O365" t="str">
        <f>IF(C365="","",'OPĆI DIO'!$C$1)</f>
        <v/>
      </c>
      <c r="P365" t="str">
        <f t="shared" si="85"/>
        <v/>
      </c>
      <c r="Q365" t="str">
        <f t="shared" si="86"/>
        <v/>
      </c>
      <c r="R365" t="str">
        <f t="shared" si="87"/>
        <v/>
      </c>
      <c r="S365" t="str">
        <f t="shared" si="88"/>
        <v/>
      </c>
      <c r="T365" t="str">
        <f t="shared" si="89"/>
        <v/>
      </c>
      <c r="U365" t="str">
        <f t="shared" si="90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0" t="str">
        <f t="shared" si="83"/>
        <v/>
      </c>
      <c r="D366" s="43"/>
      <c r="E366" s="39" t="str">
        <f t="shared" si="84"/>
        <v/>
      </c>
      <c r="F366" s="43"/>
      <c r="G366" s="39" t="str">
        <f t="shared" si="80"/>
        <v/>
      </c>
      <c r="H366" s="74"/>
      <c r="I366" s="39" t="str">
        <f t="shared" si="81"/>
        <v/>
      </c>
      <c r="J366" s="39" t="str">
        <f t="shared" si="82"/>
        <v/>
      </c>
      <c r="K366" s="73"/>
      <c r="L366" s="73"/>
      <c r="M366" s="73"/>
      <c r="N366" s="242"/>
      <c r="O366" t="str">
        <f>IF(C366="","",'OPĆI DIO'!$C$1)</f>
        <v/>
      </c>
      <c r="P366" t="str">
        <f t="shared" si="85"/>
        <v/>
      </c>
      <c r="Q366" t="str">
        <f t="shared" si="86"/>
        <v/>
      </c>
      <c r="R366" t="str">
        <f t="shared" si="87"/>
        <v/>
      </c>
      <c r="S366" t="str">
        <f t="shared" si="88"/>
        <v/>
      </c>
      <c r="T366" t="str">
        <f t="shared" si="89"/>
        <v/>
      </c>
      <c r="U366" t="str">
        <f t="shared" si="90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0" t="str">
        <f t="shared" si="83"/>
        <v/>
      </c>
      <c r="D367" s="43"/>
      <c r="E367" s="39" t="str">
        <f t="shared" si="84"/>
        <v/>
      </c>
      <c r="F367" s="43"/>
      <c r="G367" s="39" t="str">
        <f t="shared" si="80"/>
        <v/>
      </c>
      <c r="H367" s="74"/>
      <c r="I367" s="39" t="str">
        <f t="shared" si="81"/>
        <v/>
      </c>
      <c r="J367" s="39" t="str">
        <f t="shared" si="82"/>
        <v/>
      </c>
      <c r="K367" s="73"/>
      <c r="L367" s="73"/>
      <c r="M367" s="73"/>
      <c r="N367" s="242"/>
      <c r="O367" t="str">
        <f>IF(C367="","",'OPĆI DIO'!$C$1)</f>
        <v/>
      </c>
      <c r="P367" t="str">
        <f t="shared" si="85"/>
        <v/>
      </c>
      <c r="Q367" t="str">
        <f t="shared" si="86"/>
        <v/>
      </c>
      <c r="R367" t="str">
        <f t="shared" si="87"/>
        <v/>
      </c>
      <c r="S367" t="str">
        <f t="shared" si="88"/>
        <v/>
      </c>
      <c r="T367" t="str">
        <f t="shared" si="89"/>
        <v/>
      </c>
      <c r="U367" t="str">
        <f t="shared" si="90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0" t="str">
        <f t="shared" si="83"/>
        <v/>
      </c>
      <c r="D368" s="43"/>
      <c r="E368" s="39" t="str">
        <f t="shared" si="84"/>
        <v/>
      </c>
      <c r="F368" s="43"/>
      <c r="G368" s="39" t="str">
        <f t="shared" si="80"/>
        <v/>
      </c>
      <c r="H368" s="74"/>
      <c r="I368" s="39" t="str">
        <f t="shared" si="81"/>
        <v/>
      </c>
      <c r="J368" s="39" t="str">
        <f t="shared" si="82"/>
        <v/>
      </c>
      <c r="K368" s="73"/>
      <c r="L368" s="73"/>
      <c r="M368" s="73"/>
      <c r="N368" s="242"/>
      <c r="O368" t="str">
        <f>IF(C368="","",'OPĆI DIO'!$C$1)</f>
        <v/>
      </c>
      <c r="P368" t="str">
        <f t="shared" si="85"/>
        <v/>
      </c>
      <c r="Q368" t="str">
        <f t="shared" si="86"/>
        <v/>
      </c>
      <c r="R368" t="str">
        <f t="shared" si="87"/>
        <v/>
      </c>
      <c r="S368" t="str">
        <f t="shared" si="88"/>
        <v/>
      </c>
      <c r="T368" t="str">
        <f t="shared" si="89"/>
        <v/>
      </c>
      <c r="U368" t="str">
        <f t="shared" si="90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0" t="str">
        <f t="shared" si="83"/>
        <v/>
      </c>
      <c r="D369" s="43"/>
      <c r="E369" s="39" t="str">
        <f t="shared" si="84"/>
        <v/>
      </c>
      <c r="F369" s="43"/>
      <c r="G369" s="39" t="str">
        <f t="shared" si="80"/>
        <v/>
      </c>
      <c r="H369" s="74"/>
      <c r="I369" s="39" t="str">
        <f t="shared" si="81"/>
        <v/>
      </c>
      <c r="J369" s="39" t="str">
        <f t="shared" si="82"/>
        <v/>
      </c>
      <c r="K369" s="73"/>
      <c r="L369" s="73"/>
      <c r="M369" s="73"/>
      <c r="N369" s="242"/>
      <c r="O369" t="str">
        <f>IF(C369="","",'OPĆI DIO'!$C$1)</f>
        <v/>
      </c>
      <c r="P369" t="str">
        <f t="shared" si="85"/>
        <v/>
      </c>
      <c r="Q369" t="str">
        <f t="shared" si="86"/>
        <v/>
      </c>
      <c r="R369" t="str">
        <f t="shared" si="87"/>
        <v/>
      </c>
      <c r="S369" t="str">
        <f t="shared" si="88"/>
        <v/>
      </c>
      <c r="T369" t="str">
        <f t="shared" si="89"/>
        <v/>
      </c>
      <c r="U369" t="str">
        <f t="shared" si="90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0" t="str">
        <f t="shared" si="83"/>
        <v/>
      </c>
      <c r="D370" s="43"/>
      <c r="E370" s="39" t="str">
        <f t="shared" si="84"/>
        <v/>
      </c>
      <c r="F370" s="43"/>
      <c r="G370" s="39" t="str">
        <f t="shared" si="80"/>
        <v/>
      </c>
      <c r="H370" s="74"/>
      <c r="I370" s="39" t="str">
        <f t="shared" si="81"/>
        <v/>
      </c>
      <c r="J370" s="39" t="str">
        <f t="shared" si="82"/>
        <v/>
      </c>
      <c r="K370" s="73"/>
      <c r="L370" s="73"/>
      <c r="M370" s="73"/>
      <c r="N370" s="242"/>
      <c r="O370" t="str">
        <f>IF(C370="","",'OPĆI DIO'!$C$1)</f>
        <v/>
      </c>
      <c r="P370" t="str">
        <f t="shared" si="85"/>
        <v/>
      </c>
      <c r="Q370" t="str">
        <f t="shared" si="86"/>
        <v/>
      </c>
      <c r="R370" t="str">
        <f t="shared" si="87"/>
        <v/>
      </c>
      <c r="S370" t="str">
        <f t="shared" si="88"/>
        <v/>
      </c>
      <c r="T370" t="str">
        <f t="shared" si="89"/>
        <v/>
      </c>
      <c r="U370" t="str">
        <f t="shared" si="90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0" t="str">
        <f t="shared" si="83"/>
        <v/>
      </c>
      <c r="D371" s="43"/>
      <c r="E371" s="39" t="str">
        <f t="shared" si="84"/>
        <v/>
      </c>
      <c r="F371" s="43"/>
      <c r="G371" s="39" t="str">
        <f t="shared" si="80"/>
        <v/>
      </c>
      <c r="H371" s="74"/>
      <c r="I371" s="39" t="str">
        <f t="shared" si="81"/>
        <v/>
      </c>
      <c r="J371" s="39" t="str">
        <f t="shared" si="82"/>
        <v/>
      </c>
      <c r="K371" s="73"/>
      <c r="L371" s="73"/>
      <c r="M371" s="73"/>
      <c r="N371" s="242"/>
      <c r="O371" t="str">
        <f>IF(C371="","",'OPĆI DIO'!$C$1)</f>
        <v/>
      </c>
      <c r="P371" t="str">
        <f t="shared" si="85"/>
        <v/>
      </c>
      <c r="Q371" t="str">
        <f t="shared" si="86"/>
        <v/>
      </c>
      <c r="R371" t="str">
        <f t="shared" si="87"/>
        <v/>
      </c>
      <c r="S371" t="str">
        <f t="shared" si="88"/>
        <v/>
      </c>
      <c r="T371" t="str">
        <f t="shared" si="89"/>
        <v/>
      </c>
      <c r="U371" t="str">
        <f t="shared" si="90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0" t="str">
        <f t="shared" si="83"/>
        <v/>
      </c>
      <c r="D372" s="43"/>
      <c r="E372" s="39" t="str">
        <f t="shared" si="84"/>
        <v/>
      </c>
      <c r="F372" s="43"/>
      <c r="G372" s="39" t="str">
        <f t="shared" si="80"/>
        <v/>
      </c>
      <c r="H372" s="74"/>
      <c r="I372" s="39" t="str">
        <f t="shared" si="81"/>
        <v/>
      </c>
      <c r="J372" s="39" t="str">
        <f t="shared" si="82"/>
        <v/>
      </c>
      <c r="K372" s="73"/>
      <c r="L372" s="73"/>
      <c r="M372" s="73"/>
      <c r="N372" s="242"/>
      <c r="O372" t="str">
        <f>IF(C372="","",'OPĆI DIO'!$C$1)</f>
        <v/>
      </c>
      <c r="P372" t="str">
        <f t="shared" si="85"/>
        <v/>
      </c>
      <c r="Q372" t="str">
        <f t="shared" si="86"/>
        <v/>
      </c>
      <c r="R372" t="str">
        <f t="shared" si="87"/>
        <v/>
      </c>
      <c r="S372" t="str">
        <f t="shared" si="88"/>
        <v/>
      </c>
      <c r="T372" t="str">
        <f t="shared" si="89"/>
        <v/>
      </c>
      <c r="U372" t="str">
        <f t="shared" si="90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0" t="str">
        <f t="shared" si="83"/>
        <v/>
      </c>
      <c r="D373" s="43"/>
      <c r="E373" s="39" t="str">
        <f t="shared" si="84"/>
        <v/>
      </c>
      <c r="F373" s="43"/>
      <c r="G373" s="39" t="str">
        <f t="shared" si="80"/>
        <v/>
      </c>
      <c r="H373" s="74"/>
      <c r="I373" s="39" t="str">
        <f t="shared" si="81"/>
        <v/>
      </c>
      <c r="J373" s="39" t="str">
        <f t="shared" si="82"/>
        <v/>
      </c>
      <c r="K373" s="73"/>
      <c r="L373" s="73"/>
      <c r="M373" s="73"/>
      <c r="N373" s="242"/>
      <c r="O373" t="str">
        <f>IF(C373="","",'OPĆI DIO'!$C$1)</f>
        <v/>
      </c>
      <c r="P373" t="str">
        <f t="shared" si="85"/>
        <v/>
      </c>
      <c r="Q373" t="str">
        <f t="shared" si="86"/>
        <v/>
      </c>
      <c r="R373" t="str">
        <f t="shared" si="87"/>
        <v/>
      </c>
      <c r="S373" t="str">
        <f t="shared" si="88"/>
        <v/>
      </c>
      <c r="T373" t="str">
        <f t="shared" si="89"/>
        <v/>
      </c>
      <c r="U373" t="str">
        <f t="shared" si="90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0" t="str">
        <f t="shared" si="83"/>
        <v/>
      </c>
      <c r="D374" s="43"/>
      <c r="E374" s="39" t="str">
        <f t="shared" si="84"/>
        <v/>
      </c>
      <c r="F374" s="43"/>
      <c r="G374" s="39" t="str">
        <f t="shared" si="80"/>
        <v/>
      </c>
      <c r="H374" s="74"/>
      <c r="I374" s="39" t="str">
        <f t="shared" si="81"/>
        <v/>
      </c>
      <c r="J374" s="39" t="str">
        <f t="shared" si="82"/>
        <v/>
      </c>
      <c r="K374" s="73"/>
      <c r="L374" s="73"/>
      <c r="M374" s="73"/>
      <c r="N374" s="242"/>
      <c r="O374" t="str">
        <f>IF(C374="","",'OPĆI DIO'!$C$1)</f>
        <v/>
      </c>
      <c r="P374" t="str">
        <f t="shared" si="85"/>
        <v/>
      </c>
      <c r="Q374" t="str">
        <f t="shared" si="86"/>
        <v/>
      </c>
      <c r="R374" t="str">
        <f t="shared" si="87"/>
        <v/>
      </c>
      <c r="S374" t="str">
        <f t="shared" si="88"/>
        <v/>
      </c>
      <c r="T374" t="str">
        <f t="shared" si="89"/>
        <v/>
      </c>
      <c r="U374" t="str">
        <f t="shared" si="90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0" t="str">
        <f t="shared" si="83"/>
        <v/>
      </c>
      <c r="D375" s="43"/>
      <c r="E375" s="39" t="str">
        <f t="shared" si="84"/>
        <v/>
      </c>
      <c r="F375" s="43"/>
      <c r="G375" s="39" t="str">
        <f t="shared" si="80"/>
        <v/>
      </c>
      <c r="H375" s="74"/>
      <c r="I375" s="39" t="str">
        <f t="shared" si="81"/>
        <v/>
      </c>
      <c r="J375" s="39" t="str">
        <f t="shared" si="82"/>
        <v/>
      </c>
      <c r="K375" s="73"/>
      <c r="L375" s="73"/>
      <c r="M375" s="73"/>
      <c r="N375" s="242"/>
      <c r="O375" t="str">
        <f>IF(C375="","",'OPĆI DIO'!$C$1)</f>
        <v/>
      </c>
      <c r="P375" t="str">
        <f t="shared" si="85"/>
        <v/>
      </c>
      <c r="Q375" t="str">
        <f t="shared" si="86"/>
        <v/>
      </c>
      <c r="R375" t="str">
        <f t="shared" si="87"/>
        <v/>
      </c>
      <c r="S375" t="str">
        <f t="shared" si="88"/>
        <v/>
      </c>
      <c r="T375" t="str">
        <f t="shared" si="89"/>
        <v/>
      </c>
      <c r="U375" t="str">
        <f t="shared" si="90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0" t="str">
        <f t="shared" si="83"/>
        <v/>
      </c>
      <c r="D376" s="43"/>
      <c r="E376" s="39" t="str">
        <f t="shared" si="84"/>
        <v/>
      </c>
      <c r="F376" s="43"/>
      <c r="G376" s="39" t="str">
        <f t="shared" si="80"/>
        <v/>
      </c>
      <c r="H376" s="74"/>
      <c r="I376" s="39" t="str">
        <f t="shared" si="81"/>
        <v/>
      </c>
      <c r="J376" s="39" t="str">
        <f t="shared" si="82"/>
        <v/>
      </c>
      <c r="K376" s="73"/>
      <c r="L376" s="73"/>
      <c r="M376" s="73"/>
      <c r="N376" s="242"/>
      <c r="O376" t="str">
        <f>IF(C376="","",'OPĆI DIO'!$C$1)</f>
        <v/>
      </c>
      <c r="P376" t="str">
        <f t="shared" si="85"/>
        <v/>
      </c>
      <c r="Q376" t="str">
        <f t="shared" si="86"/>
        <v/>
      </c>
      <c r="R376" t="str">
        <f t="shared" si="87"/>
        <v/>
      </c>
      <c r="S376" t="str">
        <f t="shared" si="88"/>
        <v/>
      </c>
      <c r="T376" t="str">
        <f t="shared" si="89"/>
        <v/>
      </c>
      <c r="U376" t="str">
        <f t="shared" si="90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0" t="str">
        <f t="shared" si="83"/>
        <v/>
      </c>
      <c r="D377" s="43"/>
      <c r="E377" s="39" t="str">
        <f t="shared" si="84"/>
        <v/>
      </c>
      <c r="F377" s="43"/>
      <c r="G377" s="39" t="str">
        <f t="shared" si="80"/>
        <v/>
      </c>
      <c r="H377" s="74"/>
      <c r="I377" s="39" t="str">
        <f t="shared" si="81"/>
        <v/>
      </c>
      <c r="J377" s="39" t="str">
        <f t="shared" si="82"/>
        <v/>
      </c>
      <c r="K377" s="73"/>
      <c r="L377" s="73"/>
      <c r="M377" s="73"/>
      <c r="N377" s="242"/>
      <c r="O377" t="str">
        <f>IF(C377="","",'OPĆI DIO'!$C$1)</f>
        <v/>
      </c>
      <c r="P377" t="str">
        <f t="shared" si="85"/>
        <v/>
      </c>
      <c r="Q377" t="str">
        <f t="shared" si="86"/>
        <v/>
      </c>
      <c r="R377" t="str">
        <f t="shared" si="87"/>
        <v/>
      </c>
      <c r="S377" t="str">
        <f t="shared" si="88"/>
        <v/>
      </c>
      <c r="T377" t="str">
        <f t="shared" si="89"/>
        <v/>
      </c>
      <c r="U377" t="str">
        <f t="shared" si="90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0" t="str">
        <f t="shared" si="83"/>
        <v/>
      </c>
      <c r="D378" s="43"/>
      <c r="E378" s="39" t="str">
        <f t="shared" si="84"/>
        <v/>
      </c>
      <c r="F378" s="43"/>
      <c r="G378" s="39" t="str">
        <f t="shared" si="80"/>
        <v/>
      </c>
      <c r="H378" s="74"/>
      <c r="I378" s="39" t="str">
        <f t="shared" si="81"/>
        <v/>
      </c>
      <c r="J378" s="39" t="str">
        <f t="shared" si="82"/>
        <v/>
      </c>
      <c r="K378" s="73"/>
      <c r="L378" s="73"/>
      <c r="M378" s="73"/>
      <c r="N378" s="242"/>
      <c r="O378" t="str">
        <f>IF(C378="","",'OPĆI DIO'!$C$1)</f>
        <v/>
      </c>
      <c r="P378" t="str">
        <f t="shared" si="85"/>
        <v/>
      </c>
      <c r="Q378" t="str">
        <f t="shared" si="86"/>
        <v/>
      </c>
      <c r="R378" t="str">
        <f t="shared" si="87"/>
        <v/>
      </c>
      <c r="S378" t="str">
        <f t="shared" si="88"/>
        <v/>
      </c>
      <c r="T378" t="str">
        <f t="shared" si="89"/>
        <v/>
      </c>
      <c r="U378" t="str">
        <f t="shared" si="90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0" t="str">
        <f t="shared" si="83"/>
        <v/>
      </c>
      <c r="D379" s="43"/>
      <c r="E379" s="39" t="str">
        <f t="shared" si="84"/>
        <v/>
      </c>
      <c r="F379" s="43"/>
      <c r="G379" s="39" t="str">
        <f t="shared" si="80"/>
        <v/>
      </c>
      <c r="H379" s="74"/>
      <c r="I379" s="39" t="str">
        <f t="shared" si="81"/>
        <v/>
      </c>
      <c r="J379" s="39" t="str">
        <f t="shared" si="82"/>
        <v/>
      </c>
      <c r="K379" s="73"/>
      <c r="L379" s="73"/>
      <c r="M379" s="73"/>
      <c r="N379" s="242"/>
      <c r="O379" t="str">
        <f>IF(C379="","",'OPĆI DIO'!$C$1)</f>
        <v/>
      </c>
      <c r="P379" t="str">
        <f t="shared" si="85"/>
        <v/>
      </c>
      <c r="Q379" t="str">
        <f t="shared" si="86"/>
        <v/>
      </c>
      <c r="R379" t="str">
        <f t="shared" si="87"/>
        <v/>
      </c>
      <c r="S379" t="str">
        <f t="shared" si="88"/>
        <v/>
      </c>
      <c r="T379" t="str">
        <f t="shared" si="89"/>
        <v/>
      </c>
      <c r="U379" t="str">
        <f t="shared" si="90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0" t="str">
        <f t="shared" si="83"/>
        <v/>
      </c>
      <c r="D380" s="43"/>
      <c r="E380" s="39" t="str">
        <f t="shared" si="84"/>
        <v/>
      </c>
      <c r="F380" s="43"/>
      <c r="G380" s="39" t="str">
        <f t="shared" si="80"/>
        <v/>
      </c>
      <c r="H380" s="74"/>
      <c r="I380" s="39" t="str">
        <f t="shared" si="81"/>
        <v/>
      </c>
      <c r="J380" s="39" t="str">
        <f t="shared" si="82"/>
        <v/>
      </c>
      <c r="K380" s="73"/>
      <c r="L380" s="73"/>
      <c r="M380" s="73"/>
      <c r="N380" s="242"/>
      <c r="O380" t="str">
        <f>IF(C380="","",'OPĆI DIO'!$C$1)</f>
        <v/>
      </c>
      <c r="P380" t="str">
        <f t="shared" si="85"/>
        <v/>
      </c>
      <c r="Q380" t="str">
        <f t="shared" si="86"/>
        <v/>
      </c>
      <c r="R380" t="str">
        <f t="shared" si="87"/>
        <v/>
      </c>
      <c r="S380" t="str">
        <f t="shared" si="88"/>
        <v/>
      </c>
      <c r="T380" t="str">
        <f t="shared" si="89"/>
        <v/>
      </c>
      <c r="U380" t="str">
        <f t="shared" si="90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0" t="str">
        <f t="shared" si="83"/>
        <v/>
      </c>
      <c r="D381" s="43"/>
      <c r="E381" s="39" t="str">
        <f t="shared" si="84"/>
        <v/>
      </c>
      <c r="F381" s="43"/>
      <c r="G381" s="39" t="str">
        <f t="shared" si="80"/>
        <v/>
      </c>
      <c r="H381" s="74"/>
      <c r="I381" s="39" t="str">
        <f t="shared" si="81"/>
        <v/>
      </c>
      <c r="J381" s="39" t="str">
        <f t="shared" si="82"/>
        <v/>
      </c>
      <c r="K381" s="73"/>
      <c r="L381" s="73"/>
      <c r="M381" s="73"/>
      <c r="N381" s="242"/>
      <c r="O381" t="str">
        <f>IF(C381="","",'OPĆI DIO'!$C$1)</f>
        <v/>
      </c>
      <c r="P381" t="str">
        <f t="shared" si="85"/>
        <v/>
      </c>
      <c r="Q381" t="str">
        <f t="shared" si="86"/>
        <v/>
      </c>
      <c r="R381" t="str">
        <f t="shared" si="87"/>
        <v/>
      </c>
      <c r="S381" t="str">
        <f t="shared" si="88"/>
        <v/>
      </c>
      <c r="T381" t="str">
        <f t="shared" si="89"/>
        <v/>
      </c>
      <c r="U381" t="str">
        <f t="shared" si="90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0" t="str">
        <f t="shared" si="83"/>
        <v/>
      </c>
      <c r="D382" s="43"/>
      <c r="E382" s="39" t="str">
        <f t="shared" si="84"/>
        <v/>
      </c>
      <c r="F382" s="43"/>
      <c r="G382" s="39" t="str">
        <f t="shared" si="80"/>
        <v/>
      </c>
      <c r="H382" s="74"/>
      <c r="I382" s="39" t="str">
        <f t="shared" si="81"/>
        <v/>
      </c>
      <c r="J382" s="39" t="str">
        <f t="shared" si="82"/>
        <v/>
      </c>
      <c r="K382" s="73"/>
      <c r="L382" s="73"/>
      <c r="M382" s="73"/>
      <c r="N382" s="242"/>
      <c r="O382" t="str">
        <f>IF(C382="","",'OPĆI DIO'!$C$1)</f>
        <v/>
      </c>
      <c r="P382" t="str">
        <f t="shared" si="85"/>
        <v/>
      </c>
      <c r="Q382" t="str">
        <f t="shared" si="86"/>
        <v/>
      </c>
      <c r="R382" t="str">
        <f t="shared" si="87"/>
        <v/>
      </c>
      <c r="S382" t="str">
        <f t="shared" si="88"/>
        <v/>
      </c>
      <c r="T382" t="str">
        <f t="shared" si="89"/>
        <v/>
      </c>
      <c r="U382" t="str">
        <f t="shared" si="90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0" t="str">
        <f t="shared" si="83"/>
        <v/>
      </c>
      <c r="D383" s="43"/>
      <c r="E383" s="39" t="str">
        <f t="shared" si="84"/>
        <v/>
      </c>
      <c r="F383" s="43"/>
      <c r="G383" s="39" t="str">
        <f t="shared" si="80"/>
        <v/>
      </c>
      <c r="H383" s="74"/>
      <c r="I383" s="39" t="str">
        <f t="shared" si="81"/>
        <v/>
      </c>
      <c r="J383" s="39" t="str">
        <f t="shared" si="82"/>
        <v/>
      </c>
      <c r="K383" s="73"/>
      <c r="L383" s="73"/>
      <c r="M383" s="73"/>
      <c r="N383" s="242"/>
      <c r="O383" t="str">
        <f>IF(C383="","",'OPĆI DIO'!$C$1)</f>
        <v/>
      </c>
      <c r="P383" t="str">
        <f t="shared" si="85"/>
        <v/>
      </c>
      <c r="Q383" t="str">
        <f t="shared" si="86"/>
        <v/>
      </c>
      <c r="R383" t="str">
        <f t="shared" si="87"/>
        <v/>
      </c>
      <c r="S383" t="str">
        <f t="shared" si="88"/>
        <v/>
      </c>
      <c r="T383" t="str">
        <f t="shared" si="89"/>
        <v/>
      </c>
      <c r="U383" t="str">
        <f t="shared" si="90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0" t="str">
        <f t="shared" si="83"/>
        <v/>
      </c>
      <c r="D384" s="43"/>
      <c r="E384" s="39" t="str">
        <f t="shared" si="84"/>
        <v/>
      </c>
      <c r="F384" s="43"/>
      <c r="G384" s="39" t="str">
        <f t="shared" si="80"/>
        <v/>
      </c>
      <c r="H384" s="74"/>
      <c r="I384" s="39" t="str">
        <f t="shared" si="81"/>
        <v/>
      </c>
      <c r="J384" s="39" t="str">
        <f t="shared" si="82"/>
        <v/>
      </c>
      <c r="K384" s="73"/>
      <c r="L384" s="73"/>
      <c r="M384" s="73"/>
      <c r="N384" s="242"/>
      <c r="O384" t="str">
        <f>IF(C384="","",'OPĆI DIO'!$C$1)</f>
        <v/>
      </c>
      <c r="P384" t="str">
        <f t="shared" si="85"/>
        <v/>
      </c>
      <c r="Q384" t="str">
        <f t="shared" si="86"/>
        <v/>
      </c>
      <c r="R384" t="str">
        <f t="shared" si="87"/>
        <v/>
      </c>
      <c r="S384" t="str">
        <f t="shared" si="88"/>
        <v/>
      </c>
      <c r="T384" t="str">
        <f t="shared" si="89"/>
        <v/>
      </c>
      <c r="U384" t="str">
        <f t="shared" si="90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0" t="str">
        <f t="shared" si="83"/>
        <v/>
      </c>
      <c r="D385" s="43"/>
      <c r="E385" s="39" t="str">
        <f t="shared" si="84"/>
        <v/>
      </c>
      <c r="F385" s="43"/>
      <c r="G385" s="39" t="str">
        <f t="shared" si="80"/>
        <v/>
      </c>
      <c r="H385" s="74"/>
      <c r="I385" s="39" t="str">
        <f t="shared" si="81"/>
        <v/>
      </c>
      <c r="J385" s="39" t="str">
        <f t="shared" si="82"/>
        <v/>
      </c>
      <c r="K385" s="73"/>
      <c r="L385" s="73"/>
      <c r="M385" s="73"/>
      <c r="N385" s="242"/>
      <c r="O385" t="str">
        <f>IF(C385="","",'OPĆI DIO'!$C$1)</f>
        <v/>
      </c>
      <c r="P385" t="str">
        <f t="shared" si="85"/>
        <v/>
      </c>
      <c r="Q385" t="str">
        <f t="shared" si="86"/>
        <v/>
      </c>
      <c r="R385" t="str">
        <f t="shared" si="87"/>
        <v/>
      </c>
      <c r="S385" t="str">
        <f t="shared" si="88"/>
        <v/>
      </c>
      <c r="T385" t="str">
        <f t="shared" si="89"/>
        <v/>
      </c>
      <c r="U385" t="str">
        <f t="shared" si="90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0" t="str">
        <f t="shared" si="83"/>
        <v/>
      </c>
      <c r="D386" s="43"/>
      <c r="E386" s="39" t="str">
        <f t="shared" si="84"/>
        <v/>
      </c>
      <c r="F386" s="43"/>
      <c r="G386" s="39" t="str">
        <f t="shared" si="80"/>
        <v/>
      </c>
      <c r="H386" s="74"/>
      <c r="I386" s="39" t="str">
        <f t="shared" si="81"/>
        <v/>
      </c>
      <c r="J386" s="39" t="str">
        <f t="shared" si="82"/>
        <v/>
      </c>
      <c r="K386" s="73"/>
      <c r="L386" s="73"/>
      <c r="M386" s="73"/>
      <c r="N386" s="242"/>
      <c r="O386" t="str">
        <f>IF(C386="","",'OPĆI DIO'!$C$1)</f>
        <v/>
      </c>
      <c r="P386" t="str">
        <f t="shared" si="85"/>
        <v/>
      </c>
      <c r="Q386" t="str">
        <f t="shared" si="86"/>
        <v/>
      </c>
      <c r="R386" t="str">
        <f t="shared" si="87"/>
        <v/>
      </c>
      <c r="S386" t="str">
        <f t="shared" si="88"/>
        <v/>
      </c>
      <c r="T386" t="str">
        <f t="shared" si="89"/>
        <v/>
      </c>
      <c r="U386" t="str">
        <f t="shared" si="90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0" t="str">
        <f t="shared" si="83"/>
        <v/>
      </c>
      <c r="D387" s="43"/>
      <c r="E387" s="39" t="str">
        <f t="shared" si="84"/>
        <v/>
      </c>
      <c r="F387" s="43"/>
      <c r="G387" s="39" t="str">
        <f t="shared" ref="G387:G450" si="91">IFERROR(VLOOKUP(F387,$Y$5:$AA$129,2,FALSE),"")</f>
        <v/>
      </c>
      <c r="H387" s="74"/>
      <c r="I387" s="39" t="str">
        <f t="shared" ref="I387:I450" si="92">IFERROR(VLOOKUP(H387,$AE$6:$AF$356,2,FALSE),"")</f>
        <v/>
      </c>
      <c r="J387" s="39" t="str">
        <f t="shared" ref="J387:J450" si="93">IFERROR(VLOOKUP(H387,$AE$6:$AI$356,3,FALSE),"")</f>
        <v/>
      </c>
      <c r="K387" s="73"/>
      <c r="L387" s="73"/>
      <c r="M387" s="73"/>
      <c r="N387" s="242"/>
      <c r="O387" t="str">
        <f>IF(C387="","",'OPĆI DIO'!$C$1)</f>
        <v/>
      </c>
      <c r="P387" t="str">
        <f t="shared" si="85"/>
        <v/>
      </c>
      <c r="Q387" t="str">
        <f t="shared" si="86"/>
        <v/>
      </c>
      <c r="R387" t="str">
        <f t="shared" si="87"/>
        <v/>
      </c>
      <c r="S387" t="str">
        <f t="shared" si="88"/>
        <v/>
      </c>
      <c r="T387" t="str">
        <f t="shared" si="89"/>
        <v/>
      </c>
      <c r="U387" t="str">
        <f t="shared" si="90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0" t="str">
        <f t="shared" ref="C388:C451" si="94">IFERROR(VLOOKUP(D388,$V$6:$X$43,3,FALSE),"")</f>
        <v/>
      </c>
      <c r="D388" s="43"/>
      <c r="E388" s="39" t="str">
        <f t="shared" ref="E388:E451" si="95">IFERROR(VLOOKUP(D388,$V$6:$W$43,2,FALSE),"")</f>
        <v/>
      </c>
      <c r="F388" s="43"/>
      <c r="G388" s="39" t="str">
        <f t="shared" si="91"/>
        <v/>
      </c>
      <c r="H388" s="74"/>
      <c r="I388" s="39" t="str">
        <f t="shared" si="92"/>
        <v/>
      </c>
      <c r="J388" s="39" t="str">
        <f t="shared" si="93"/>
        <v/>
      </c>
      <c r="K388" s="73"/>
      <c r="L388" s="73"/>
      <c r="M388" s="73"/>
      <c r="N388" s="242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0" t="str">
        <f t="shared" si="94"/>
        <v/>
      </c>
      <c r="D389" s="43"/>
      <c r="E389" s="39" t="str">
        <f t="shared" si="95"/>
        <v/>
      </c>
      <c r="F389" s="43"/>
      <c r="G389" s="39" t="str">
        <f t="shared" si="91"/>
        <v/>
      </c>
      <c r="H389" s="74"/>
      <c r="I389" s="39" t="str">
        <f t="shared" si="92"/>
        <v/>
      </c>
      <c r="J389" s="39" t="str">
        <f t="shared" si="93"/>
        <v/>
      </c>
      <c r="K389" s="73"/>
      <c r="L389" s="73"/>
      <c r="M389" s="73"/>
      <c r="N389" s="242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0" t="str">
        <f t="shared" si="94"/>
        <v/>
      </c>
      <c r="D390" s="43"/>
      <c r="E390" s="39" t="str">
        <f t="shared" si="95"/>
        <v/>
      </c>
      <c r="F390" s="43"/>
      <c r="G390" s="39" t="str">
        <f t="shared" si="91"/>
        <v/>
      </c>
      <c r="H390" s="74"/>
      <c r="I390" s="39" t="str">
        <f t="shared" si="92"/>
        <v/>
      </c>
      <c r="J390" s="39" t="str">
        <f t="shared" si="93"/>
        <v/>
      </c>
      <c r="K390" s="73"/>
      <c r="L390" s="73"/>
      <c r="M390" s="73"/>
      <c r="N390" s="242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0" t="str">
        <f t="shared" si="94"/>
        <v/>
      </c>
      <c r="D391" s="43"/>
      <c r="E391" s="39" t="str">
        <f t="shared" si="95"/>
        <v/>
      </c>
      <c r="F391" s="43"/>
      <c r="G391" s="39" t="str">
        <f t="shared" si="91"/>
        <v/>
      </c>
      <c r="H391" s="74"/>
      <c r="I391" s="39" t="str">
        <f t="shared" si="92"/>
        <v/>
      </c>
      <c r="J391" s="39" t="str">
        <f t="shared" si="93"/>
        <v/>
      </c>
      <c r="K391" s="73"/>
      <c r="L391" s="73"/>
      <c r="M391" s="73"/>
      <c r="N391" s="242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0" t="str">
        <f t="shared" si="94"/>
        <v/>
      </c>
      <c r="D392" s="43"/>
      <c r="E392" s="39" t="str">
        <f t="shared" si="95"/>
        <v/>
      </c>
      <c r="F392" s="43"/>
      <c r="G392" s="39" t="str">
        <f t="shared" si="91"/>
        <v/>
      </c>
      <c r="H392" s="74"/>
      <c r="I392" s="39" t="str">
        <f t="shared" si="92"/>
        <v/>
      </c>
      <c r="J392" s="39" t="str">
        <f t="shared" si="93"/>
        <v/>
      </c>
      <c r="K392" s="73"/>
      <c r="L392" s="73"/>
      <c r="M392" s="73"/>
      <c r="N392" s="242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0" t="str">
        <f t="shared" si="94"/>
        <v/>
      </c>
      <c r="D393" s="43"/>
      <c r="E393" s="39" t="str">
        <f t="shared" si="95"/>
        <v/>
      </c>
      <c r="F393" s="43"/>
      <c r="G393" s="39" t="str">
        <f t="shared" si="91"/>
        <v/>
      </c>
      <c r="H393" s="74"/>
      <c r="I393" s="39" t="str">
        <f t="shared" si="92"/>
        <v/>
      </c>
      <c r="J393" s="39" t="str">
        <f t="shared" si="93"/>
        <v/>
      </c>
      <c r="K393" s="73"/>
      <c r="L393" s="73"/>
      <c r="M393" s="73"/>
      <c r="N393" s="242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0" t="str">
        <f t="shared" si="94"/>
        <v/>
      </c>
      <c r="D394" s="43"/>
      <c r="E394" s="39" t="str">
        <f t="shared" si="95"/>
        <v/>
      </c>
      <c r="F394" s="43"/>
      <c r="G394" s="39" t="str">
        <f t="shared" si="91"/>
        <v/>
      </c>
      <c r="H394" s="74"/>
      <c r="I394" s="39" t="str">
        <f t="shared" si="92"/>
        <v/>
      </c>
      <c r="J394" s="39" t="str">
        <f t="shared" si="93"/>
        <v/>
      </c>
      <c r="K394" s="73"/>
      <c r="L394" s="73"/>
      <c r="M394" s="73"/>
      <c r="N394" s="242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0" t="str">
        <f t="shared" si="94"/>
        <v/>
      </c>
      <c r="D395" s="43"/>
      <c r="E395" s="39" t="str">
        <f t="shared" si="95"/>
        <v/>
      </c>
      <c r="F395" s="43"/>
      <c r="G395" s="39" t="str">
        <f t="shared" si="91"/>
        <v/>
      </c>
      <c r="H395" s="74"/>
      <c r="I395" s="39" t="str">
        <f t="shared" si="92"/>
        <v/>
      </c>
      <c r="J395" s="39" t="str">
        <f t="shared" si="93"/>
        <v/>
      </c>
      <c r="K395" s="73"/>
      <c r="L395" s="73"/>
      <c r="M395" s="73"/>
      <c r="N395" s="242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0" t="str">
        <f t="shared" si="94"/>
        <v/>
      </c>
      <c r="D396" s="43"/>
      <c r="E396" s="39" t="str">
        <f t="shared" si="95"/>
        <v/>
      </c>
      <c r="F396" s="43"/>
      <c r="G396" s="39" t="str">
        <f t="shared" si="91"/>
        <v/>
      </c>
      <c r="H396" s="74"/>
      <c r="I396" s="39" t="str">
        <f t="shared" si="92"/>
        <v/>
      </c>
      <c r="J396" s="39" t="str">
        <f t="shared" si="93"/>
        <v/>
      </c>
      <c r="K396" s="73"/>
      <c r="L396" s="73"/>
      <c r="M396" s="73"/>
      <c r="N396" s="242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0" t="str">
        <f t="shared" si="94"/>
        <v/>
      </c>
      <c r="D397" s="43"/>
      <c r="E397" s="39" t="str">
        <f t="shared" si="95"/>
        <v/>
      </c>
      <c r="F397" s="43"/>
      <c r="G397" s="39" t="str">
        <f t="shared" si="91"/>
        <v/>
      </c>
      <c r="H397" s="74"/>
      <c r="I397" s="39" t="str">
        <f t="shared" si="92"/>
        <v/>
      </c>
      <c r="J397" s="39" t="str">
        <f t="shared" si="93"/>
        <v/>
      </c>
      <c r="K397" s="73"/>
      <c r="L397" s="73"/>
      <c r="M397" s="73"/>
      <c r="N397" s="242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0" t="str">
        <f t="shared" si="94"/>
        <v/>
      </c>
      <c r="D398" s="43"/>
      <c r="E398" s="39" t="str">
        <f t="shared" si="95"/>
        <v/>
      </c>
      <c r="F398" s="43"/>
      <c r="G398" s="39" t="str">
        <f t="shared" si="91"/>
        <v/>
      </c>
      <c r="H398" s="74"/>
      <c r="I398" s="39" t="str">
        <f t="shared" si="92"/>
        <v/>
      </c>
      <c r="J398" s="39" t="str">
        <f t="shared" si="93"/>
        <v/>
      </c>
      <c r="K398" s="73"/>
      <c r="L398" s="73"/>
      <c r="M398" s="73"/>
      <c r="N398" s="242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0" t="str">
        <f t="shared" si="94"/>
        <v/>
      </c>
      <c r="D399" s="43"/>
      <c r="E399" s="39" t="str">
        <f t="shared" si="95"/>
        <v/>
      </c>
      <c r="F399" s="43"/>
      <c r="G399" s="39" t="str">
        <f t="shared" si="91"/>
        <v/>
      </c>
      <c r="H399" s="74"/>
      <c r="I399" s="39" t="str">
        <f t="shared" si="92"/>
        <v/>
      </c>
      <c r="J399" s="39" t="str">
        <f t="shared" si="93"/>
        <v/>
      </c>
      <c r="K399" s="73"/>
      <c r="L399" s="73"/>
      <c r="M399" s="73"/>
      <c r="N399" s="242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0" t="str">
        <f t="shared" si="94"/>
        <v/>
      </c>
      <c r="D400" s="43"/>
      <c r="E400" s="39" t="str">
        <f t="shared" si="95"/>
        <v/>
      </c>
      <c r="F400" s="43"/>
      <c r="G400" s="39" t="str">
        <f t="shared" si="91"/>
        <v/>
      </c>
      <c r="H400" s="74"/>
      <c r="I400" s="39" t="str">
        <f t="shared" si="92"/>
        <v/>
      </c>
      <c r="J400" s="39" t="str">
        <f t="shared" si="93"/>
        <v/>
      </c>
      <c r="K400" s="73"/>
      <c r="L400" s="73"/>
      <c r="M400" s="73"/>
      <c r="N400" s="242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0" t="str">
        <f t="shared" si="94"/>
        <v/>
      </c>
      <c r="D401" s="43"/>
      <c r="E401" s="39" t="str">
        <f t="shared" si="95"/>
        <v/>
      </c>
      <c r="F401" s="43"/>
      <c r="G401" s="39" t="str">
        <f t="shared" si="91"/>
        <v/>
      </c>
      <c r="H401" s="74"/>
      <c r="I401" s="39" t="str">
        <f t="shared" si="92"/>
        <v/>
      </c>
      <c r="J401" s="39" t="str">
        <f t="shared" si="93"/>
        <v/>
      </c>
      <c r="K401" s="73"/>
      <c r="L401" s="73"/>
      <c r="M401" s="73"/>
      <c r="N401" s="242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0" t="str">
        <f t="shared" si="94"/>
        <v/>
      </c>
      <c r="D402" s="43"/>
      <c r="E402" s="39" t="str">
        <f t="shared" si="95"/>
        <v/>
      </c>
      <c r="F402" s="43"/>
      <c r="G402" s="39" t="str">
        <f t="shared" si="91"/>
        <v/>
      </c>
      <c r="H402" s="74"/>
      <c r="I402" s="39" t="str">
        <f t="shared" si="92"/>
        <v/>
      </c>
      <c r="J402" s="39" t="str">
        <f t="shared" si="93"/>
        <v/>
      </c>
      <c r="K402" s="73"/>
      <c r="L402" s="73"/>
      <c r="M402" s="73"/>
      <c r="N402" s="242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0" t="str">
        <f t="shared" si="94"/>
        <v/>
      </c>
      <c r="D403" s="43"/>
      <c r="E403" s="39" t="str">
        <f t="shared" si="95"/>
        <v/>
      </c>
      <c r="F403" s="43"/>
      <c r="G403" s="39" t="str">
        <f t="shared" si="91"/>
        <v/>
      </c>
      <c r="H403" s="74"/>
      <c r="I403" s="39" t="str">
        <f t="shared" si="92"/>
        <v/>
      </c>
      <c r="J403" s="39" t="str">
        <f t="shared" si="93"/>
        <v/>
      </c>
      <c r="K403" s="73"/>
      <c r="L403" s="73"/>
      <c r="M403" s="73"/>
      <c r="N403" s="242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0" t="str">
        <f t="shared" si="94"/>
        <v/>
      </c>
      <c r="D404" s="43"/>
      <c r="E404" s="39" t="str">
        <f t="shared" si="95"/>
        <v/>
      </c>
      <c r="F404" s="43"/>
      <c r="G404" s="39" t="str">
        <f t="shared" si="91"/>
        <v/>
      </c>
      <c r="H404" s="74"/>
      <c r="I404" s="39" t="str">
        <f t="shared" si="92"/>
        <v/>
      </c>
      <c r="J404" s="39" t="str">
        <f t="shared" si="93"/>
        <v/>
      </c>
      <c r="K404" s="73"/>
      <c r="L404" s="73"/>
      <c r="M404" s="73"/>
      <c r="N404" s="242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0" t="str">
        <f t="shared" si="94"/>
        <v/>
      </c>
      <c r="D405" s="43"/>
      <c r="E405" s="39" t="str">
        <f t="shared" si="95"/>
        <v/>
      </c>
      <c r="F405" s="43"/>
      <c r="G405" s="39" t="str">
        <f t="shared" si="91"/>
        <v/>
      </c>
      <c r="H405" s="74"/>
      <c r="I405" s="39" t="str">
        <f t="shared" si="92"/>
        <v/>
      </c>
      <c r="J405" s="39" t="str">
        <f t="shared" si="93"/>
        <v/>
      </c>
      <c r="K405" s="73"/>
      <c r="L405" s="73"/>
      <c r="M405" s="73"/>
      <c r="N405" s="242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0" t="str">
        <f t="shared" si="94"/>
        <v/>
      </c>
      <c r="D406" s="43"/>
      <c r="E406" s="39" t="str">
        <f t="shared" si="95"/>
        <v/>
      </c>
      <c r="F406" s="43"/>
      <c r="G406" s="39" t="str">
        <f t="shared" si="91"/>
        <v/>
      </c>
      <c r="H406" s="74"/>
      <c r="I406" s="39" t="str">
        <f t="shared" si="92"/>
        <v/>
      </c>
      <c r="J406" s="39" t="str">
        <f t="shared" si="93"/>
        <v/>
      </c>
      <c r="K406" s="73"/>
      <c r="L406" s="73"/>
      <c r="M406" s="73"/>
      <c r="N406" s="242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0" t="str">
        <f t="shared" si="94"/>
        <v/>
      </c>
      <c r="D407" s="43"/>
      <c r="E407" s="39" t="str">
        <f t="shared" si="95"/>
        <v/>
      </c>
      <c r="F407" s="43"/>
      <c r="G407" s="39" t="str">
        <f t="shared" si="91"/>
        <v/>
      </c>
      <c r="H407" s="74"/>
      <c r="I407" s="39" t="str">
        <f t="shared" si="92"/>
        <v/>
      </c>
      <c r="J407" s="39" t="str">
        <f t="shared" si="93"/>
        <v/>
      </c>
      <c r="K407" s="73"/>
      <c r="L407" s="73"/>
      <c r="M407" s="73"/>
      <c r="N407" s="242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0" t="str">
        <f t="shared" si="94"/>
        <v/>
      </c>
      <c r="D408" s="43"/>
      <c r="E408" s="39" t="str">
        <f t="shared" si="95"/>
        <v/>
      </c>
      <c r="F408" s="43"/>
      <c r="G408" s="39" t="str">
        <f t="shared" si="91"/>
        <v/>
      </c>
      <c r="H408" s="74"/>
      <c r="I408" s="39" t="str">
        <f t="shared" si="92"/>
        <v/>
      </c>
      <c r="J408" s="39" t="str">
        <f t="shared" si="93"/>
        <v/>
      </c>
      <c r="K408" s="73"/>
      <c r="L408" s="73"/>
      <c r="M408" s="73"/>
      <c r="N408" s="242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0" t="str">
        <f t="shared" si="94"/>
        <v/>
      </c>
      <c r="D409" s="43"/>
      <c r="E409" s="39" t="str">
        <f t="shared" si="95"/>
        <v/>
      </c>
      <c r="F409" s="43"/>
      <c r="G409" s="39" t="str">
        <f t="shared" si="91"/>
        <v/>
      </c>
      <c r="H409" s="74"/>
      <c r="I409" s="39" t="str">
        <f t="shared" si="92"/>
        <v/>
      </c>
      <c r="J409" s="39" t="str">
        <f t="shared" si="93"/>
        <v/>
      </c>
      <c r="K409" s="73"/>
      <c r="L409" s="73"/>
      <c r="M409" s="73"/>
      <c r="N409" s="242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0" t="str">
        <f t="shared" si="94"/>
        <v/>
      </c>
      <c r="D410" s="43"/>
      <c r="E410" s="39" t="str">
        <f t="shared" si="95"/>
        <v/>
      </c>
      <c r="F410" s="43"/>
      <c r="G410" s="39" t="str">
        <f t="shared" si="91"/>
        <v/>
      </c>
      <c r="H410" s="74"/>
      <c r="I410" s="39" t="str">
        <f t="shared" si="92"/>
        <v/>
      </c>
      <c r="J410" s="39" t="str">
        <f t="shared" si="93"/>
        <v/>
      </c>
      <c r="K410" s="73"/>
      <c r="L410" s="73"/>
      <c r="M410" s="73"/>
      <c r="N410" s="242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0" t="str">
        <f t="shared" si="94"/>
        <v/>
      </c>
      <c r="D411" s="43"/>
      <c r="E411" s="39" t="str">
        <f t="shared" si="95"/>
        <v/>
      </c>
      <c r="F411" s="43"/>
      <c r="G411" s="39" t="str">
        <f t="shared" si="91"/>
        <v/>
      </c>
      <c r="H411" s="74"/>
      <c r="I411" s="39" t="str">
        <f t="shared" si="92"/>
        <v/>
      </c>
      <c r="J411" s="39" t="str">
        <f t="shared" si="93"/>
        <v/>
      </c>
      <c r="K411" s="73"/>
      <c r="L411" s="73"/>
      <c r="M411" s="73"/>
      <c r="N411" s="242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0" t="str">
        <f t="shared" si="94"/>
        <v/>
      </c>
      <c r="D412" s="43"/>
      <c r="E412" s="39" t="str">
        <f t="shared" si="95"/>
        <v/>
      </c>
      <c r="F412" s="43"/>
      <c r="G412" s="39" t="str">
        <f t="shared" si="91"/>
        <v/>
      </c>
      <c r="H412" s="74"/>
      <c r="I412" s="39" t="str">
        <f t="shared" si="92"/>
        <v/>
      </c>
      <c r="J412" s="39" t="str">
        <f t="shared" si="93"/>
        <v/>
      </c>
      <c r="K412" s="73"/>
      <c r="L412" s="73"/>
      <c r="M412" s="73"/>
      <c r="N412" s="242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0" t="str">
        <f t="shared" si="94"/>
        <v/>
      </c>
      <c r="D413" s="43"/>
      <c r="E413" s="39" t="str">
        <f t="shared" si="95"/>
        <v/>
      </c>
      <c r="F413" s="43"/>
      <c r="G413" s="39" t="str">
        <f t="shared" si="91"/>
        <v/>
      </c>
      <c r="H413" s="74"/>
      <c r="I413" s="39" t="str">
        <f t="shared" si="92"/>
        <v/>
      </c>
      <c r="J413" s="39" t="str">
        <f t="shared" si="93"/>
        <v/>
      </c>
      <c r="K413" s="73"/>
      <c r="L413" s="73"/>
      <c r="M413" s="73"/>
      <c r="N413" s="242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0" t="str">
        <f t="shared" si="94"/>
        <v/>
      </c>
      <c r="D414" s="43"/>
      <c r="E414" s="39" t="str">
        <f t="shared" si="95"/>
        <v/>
      </c>
      <c r="F414" s="43"/>
      <c r="G414" s="39" t="str">
        <f t="shared" si="91"/>
        <v/>
      </c>
      <c r="H414" s="74"/>
      <c r="I414" s="39" t="str">
        <f t="shared" si="92"/>
        <v/>
      </c>
      <c r="J414" s="39" t="str">
        <f t="shared" si="93"/>
        <v/>
      </c>
      <c r="K414" s="73"/>
      <c r="L414" s="73"/>
      <c r="M414" s="73"/>
      <c r="N414" s="242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0" t="str">
        <f t="shared" si="94"/>
        <v/>
      </c>
      <c r="D415" s="43"/>
      <c r="E415" s="39" t="str">
        <f t="shared" si="95"/>
        <v/>
      </c>
      <c r="F415" s="43"/>
      <c r="G415" s="39" t="str">
        <f t="shared" si="91"/>
        <v/>
      </c>
      <c r="H415" s="74"/>
      <c r="I415" s="39" t="str">
        <f t="shared" si="92"/>
        <v/>
      </c>
      <c r="J415" s="39" t="str">
        <f t="shared" si="93"/>
        <v/>
      </c>
      <c r="K415" s="73"/>
      <c r="L415" s="73"/>
      <c r="M415" s="73"/>
      <c r="N415" s="242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0" t="str">
        <f t="shared" si="94"/>
        <v/>
      </c>
      <c r="D416" s="43"/>
      <c r="E416" s="39" t="str">
        <f t="shared" si="95"/>
        <v/>
      </c>
      <c r="F416" s="43"/>
      <c r="G416" s="39" t="str">
        <f t="shared" si="91"/>
        <v/>
      </c>
      <c r="H416" s="74"/>
      <c r="I416" s="39" t="str">
        <f t="shared" si="92"/>
        <v/>
      </c>
      <c r="J416" s="39" t="str">
        <f t="shared" si="93"/>
        <v/>
      </c>
      <c r="K416" s="73"/>
      <c r="L416" s="73"/>
      <c r="M416" s="73"/>
      <c r="N416" s="242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0" t="str">
        <f t="shared" si="94"/>
        <v/>
      </c>
      <c r="D417" s="43"/>
      <c r="E417" s="39" t="str">
        <f t="shared" si="95"/>
        <v/>
      </c>
      <c r="F417" s="43"/>
      <c r="G417" s="39" t="str">
        <f t="shared" si="91"/>
        <v/>
      </c>
      <c r="H417" s="74"/>
      <c r="I417" s="39" t="str">
        <f t="shared" si="92"/>
        <v/>
      </c>
      <c r="J417" s="39" t="str">
        <f t="shared" si="93"/>
        <v/>
      </c>
      <c r="K417" s="73"/>
      <c r="L417" s="73"/>
      <c r="M417" s="73"/>
      <c r="N417" s="242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0" t="str">
        <f t="shared" si="94"/>
        <v/>
      </c>
      <c r="D418" s="43"/>
      <c r="E418" s="39" t="str">
        <f t="shared" si="95"/>
        <v/>
      </c>
      <c r="F418" s="43"/>
      <c r="G418" s="39" t="str">
        <f t="shared" si="91"/>
        <v/>
      </c>
      <c r="H418" s="74"/>
      <c r="I418" s="39" t="str">
        <f t="shared" si="92"/>
        <v/>
      </c>
      <c r="J418" s="39" t="str">
        <f t="shared" si="93"/>
        <v/>
      </c>
      <c r="K418" s="73"/>
      <c r="L418" s="73"/>
      <c r="M418" s="73"/>
      <c r="N418" s="242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0" t="str">
        <f t="shared" si="94"/>
        <v/>
      </c>
      <c r="D419" s="43"/>
      <c r="E419" s="39" t="str">
        <f t="shared" si="95"/>
        <v/>
      </c>
      <c r="F419" s="43"/>
      <c r="G419" s="39" t="str">
        <f t="shared" si="91"/>
        <v/>
      </c>
      <c r="H419" s="74"/>
      <c r="I419" s="39" t="str">
        <f t="shared" si="92"/>
        <v/>
      </c>
      <c r="J419" s="39" t="str">
        <f t="shared" si="93"/>
        <v/>
      </c>
      <c r="K419" s="73"/>
      <c r="L419" s="73"/>
      <c r="M419" s="73"/>
      <c r="N419" s="242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0" t="str">
        <f t="shared" si="94"/>
        <v/>
      </c>
      <c r="D420" s="43"/>
      <c r="E420" s="39" t="str">
        <f t="shared" si="95"/>
        <v/>
      </c>
      <c r="F420" s="43"/>
      <c r="G420" s="39" t="str">
        <f t="shared" si="91"/>
        <v/>
      </c>
      <c r="H420" s="74"/>
      <c r="I420" s="39" t="str">
        <f t="shared" si="92"/>
        <v/>
      </c>
      <c r="J420" s="39" t="str">
        <f t="shared" si="93"/>
        <v/>
      </c>
      <c r="K420" s="73"/>
      <c r="L420" s="73"/>
      <c r="M420" s="73"/>
      <c r="N420" s="242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0" t="str">
        <f t="shared" si="94"/>
        <v/>
      </c>
      <c r="D421" s="43"/>
      <c r="E421" s="39" t="str">
        <f t="shared" si="95"/>
        <v/>
      </c>
      <c r="F421" s="43"/>
      <c r="G421" s="39" t="str">
        <f t="shared" si="91"/>
        <v/>
      </c>
      <c r="H421" s="74"/>
      <c r="I421" s="39" t="str">
        <f t="shared" si="92"/>
        <v/>
      </c>
      <c r="J421" s="39" t="str">
        <f t="shared" si="93"/>
        <v/>
      </c>
      <c r="K421" s="73"/>
      <c r="L421" s="73"/>
      <c r="M421" s="73"/>
      <c r="N421" s="242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0" t="str">
        <f t="shared" si="94"/>
        <v/>
      </c>
      <c r="D422" s="43"/>
      <c r="E422" s="39" t="str">
        <f t="shared" si="95"/>
        <v/>
      </c>
      <c r="F422" s="43"/>
      <c r="G422" s="39" t="str">
        <f t="shared" si="91"/>
        <v/>
      </c>
      <c r="H422" s="74"/>
      <c r="I422" s="39" t="str">
        <f t="shared" si="92"/>
        <v/>
      </c>
      <c r="J422" s="39" t="str">
        <f t="shared" si="93"/>
        <v/>
      </c>
      <c r="K422" s="73"/>
      <c r="L422" s="73"/>
      <c r="M422" s="73"/>
      <c r="N422" s="242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0" t="str">
        <f t="shared" si="94"/>
        <v/>
      </c>
      <c r="D423" s="43"/>
      <c r="E423" s="39" t="str">
        <f t="shared" si="95"/>
        <v/>
      </c>
      <c r="F423" s="43"/>
      <c r="G423" s="39" t="str">
        <f t="shared" si="91"/>
        <v/>
      </c>
      <c r="H423" s="74"/>
      <c r="I423" s="39" t="str">
        <f t="shared" si="92"/>
        <v/>
      </c>
      <c r="J423" s="39" t="str">
        <f t="shared" si="93"/>
        <v/>
      </c>
      <c r="K423" s="73"/>
      <c r="L423" s="73"/>
      <c r="M423" s="73"/>
      <c r="N423" s="242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0" t="str">
        <f t="shared" si="94"/>
        <v/>
      </c>
      <c r="D424" s="43"/>
      <c r="E424" s="39" t="str">
        <f t="shared" si="95"/>
        <v/>
      </c>
      <c r="F424" s="43"/>
      <c r="G424" s="39" t="str">
        <f t="shared" si="91"/>
        <v/>
      </c>
      <c r="H424" s="74"/>
      <c r="I424" s="39" t="str">
        <f t="shared" si="92"/>
        <v/>
      </c>
      <c r="J424" s="39" t="str">
        <f t="shared" si="93"/>
        <v/>
      </c>
      <c r="K424" s="73"/>
      <c r="L424" s="73"/>
      <c r="M424" s="73"/>
      <c r="N424" s="242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0" t="str">
        <f t="shared" si="94"/>
        <v/>
      </c>
      <c r="D425" s="43"/>
      <c r="E425" s="39" t="str">
        <f t="shared" si="95"/>
        <v/>
      </c>
      <c r="F425" s="43"/>
      <c r="G425" s="39" t="str">
        <f t="shared" si="91"/>
        <v/>
      </c>
      <c r="H425" s="74"/>
      <c r="I425" s="39" t="str">
        <f t="shared" si="92"/>
        <v/>
      </c>
      <c r="J425" s="39" t="str">
        <f t="shared" si="93"/>
        <v/>
      </c>
      <c r="K425" s="73"/>
      <c r="L425" s="73"/>
      <c r="M425" s="73"/>
      <c r="N425" s="242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0" t="str">
        <f t="shared" si="94"/>
        <v/>
      </c>
      <c r="D426" s="43"/>
      <c r="E426" s="39" t="str">
        <f t="shared" si="95"/>
        <v/>
      </c>
      <c r="F426" s="43"/>
      <c r="G426" s="39" t="str">
        <f t="shared" si="91"/>
        <v/>
      </c>
      <c r="H426" s="74"/>
      <c r="I426" s="39" t="str">
        <f t="shared" si="92"/>
        <v/>
      </c>
      <c r="J426" s="39" t="str">
        <f t="shared" si="93"/>
        <v/>
      </c>
      <c r="K426" s="73"/>
      <c r="L426" s="73"/>
      <c r="M426" s="73"/>
      <c r="N426" s="242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0" t="str">
        <f t="shared" si="94"/>
        <v/>
      </c>
      <c r="D427" s="43"/>
      <c r="E427" s="39" t="str">
        <f t="shared" si="95"/>
        <v/>
      </c>
      <c r="F427" s="43"/>
      <c r="G427" s="39" t="str">
        <f t="shared" si="91"/>
        <v/>
      </c>
      <c r="H427" s="74"/>
      <c r="I427" s="39" t="str">
        <f t="shared" si="92"/>
        <v/>
      </c>
      <c r="J427" s="39" t="str">
        <f t="shared" si="93"/>
        <v/>
      </c>
      <c r="K427" s="73"/>
      <c r="L427" s="73"/>
      <c r="M427" s="73"/>
      <c r="N427" s="242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0" t="str">
        <f t="shared" si="94"/>
        <v/>
      </c>
      <c r="D428" s="43"/>
      <c r="E428" s="39" t="str">
        <f t="shared" si="95"/>
        <v/>
      </c>
      <c r="F428" s="43"/>
      <c r="G428" s="39" t="str">
        <f t="shared" si="91"/>
        <v/>
      </c>
      <c r="H428" s="74"/>
      <c r="I428" s="39" t="str">
        <f t="shared" si="92"/>
        <v/>
      </c>
      <c r="J428" s="39" t="str">
        <f t="shared" si="93"/>
        <v/>
      </c>
      <c r="K428" s="73"/>
      <c r="L428" s="73"/>
      <c r="M428" s="73"/>
      <c r="N428" s="242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0" t="str">
        <f t="shared" si="94"/>
        <v/>
      </c>
      <c r="D429" s="43"/>
      <c r="E429" s="39" t="str">
        <f t="shared" si="95"/>
        <v/>
      </c>
      <c r="F429" s="43"/>
      <c r="G429" s="39" t="str">
        <f t="shared" si="91"/>
        <v/>
      </c>
      <c r="H429" s="74"/>
      <c r="I429" s="39" t="str">
        <f t="shared" si="92"/>
        <v/>
      </c>
      <c r="J429" s="39" t="str">
        <f t="shared" si="93"/>
        <v/>
      </c>
      <c r="K429" s="73"/>
      <c r="L429" s="73"/>
      <c r="M429" s="73"/>
      <c r="N429" s="242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0" t="str">
        <f t="shared" si="94"/>
        <v/>
      </c>
      <c r="D430" s="43"/>
      <c r="E430" s="39" t="str">
        <f t="shared" si="95"/>
        <v/>
      </c>
      <c r="F430" s="43"/>
      <c r="G430" s="39" t="str">
        <f t="shared" si="91"/>
        <v/>
      </c>
      <c r="H430" s="74"/>
      <c r="I430" s="39" t="str">
        <f t="shared" si="92"/>
        <v/>
      </c>
      <c r="J430" s="39" t="str">
        <f t="shared" si="93"/>
        <v/>
      </c>
      <c r="K430" s="73"/>
      <c r="L430" s="73"/>
      <c r="M430" s="73"/>
      <c r="N430" s="242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0" t="str">
        <f t="shared" si="94"/>
        <v/>
      </c>
      <c r="D431" s="43"/>
      <c r="E431" s="39" t="str">
        <f t="shared" si="95"/>
        <v/>
      </c>
      <c r="F431" s="43"/>
      <c r="G431" s="39" t="str">
        <f t="shared" si="91"/>
        <v/>
      </c>
      <c r="H431" s="74"/>
      <c r="I431" s="39" t="str">
        <f t="shared" si="92"/>
        <v/>
      </c>
      <c r="J431" s="39" t="str">
        <f t="shared" si="93"/>
        <v/>
      </c>
      <c r="K431" s="73"/>
      <c r="L431" s="73"/>
      <c r="M431" s="73"/>
      <c r="N431" s="242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0" t="str">
        <f t="shared" si="94"/>
        <v/>
      </c>
      <c r="D432" s="43"/>
      <c r="E432" s="39" t="str">
        <f t="shared" si="95"/>
        <v/>
      </c>
      <c r="F432" s="43"/>
      <c r="G432" s="39" t="str">
        <f t="shared" si="91"/>
        <v/>
      </c>
      <c r="H432" s="74"/>
      <c r="I432" s="39" t="str">
        <f t="shared" si="92"/>
        <v/>
      </c>
      <c r="J432" s="39" t="str">
        <f t="shared" si="93"/>
        <v/>
      </c>
      <c r="K432" s="73"/>
      <c r="L432" s="73"/>
      <c r="M432" s="73"/>
      <c r="N432" s="242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0" t="str">
        <f t="shared" si="94"/>
        <v/>
      </c>
      <c r="D433" s="43"/>
      <c r="E433" s="39" t="str">
        <f t="shared" si="95"/>
        <v/>
      </c>
      <c r="F433" s="43"/>
      <c r="G433" s="39" t="str">
        <f t="shared" si="91"/>
        <v/>
      </c>
      <c r="H433" s="74"/>
      <c r="I433" s="39" t="str">
        <f t="shared" si="92"/>
        <v/>
      </c>
      <c r="J433" s="39" t="str">
        <f t="shared" si="93"/>
        <v/>
      </c>
      <c r="K433" s="73"/>
      <c r="L433" s="73"/>
      <c r="M433" s="73"/>
      <c r="N433" s="242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0" t="str">
        <f t="shared" si="94"/>
        <v/>
      </c>
      <c r="D434" s="43"/>
      <c r="E434" s="39" t="str">
        <f t="shared" si="95"/>
        <v/>
      </c>
      <c r="F434" s="43"/>
      <c r="G434" s="39" t="str">
        <f t="shared" si="91"/>
        <v/>
      </c>
      <c r="H434" s="74"/>
      <c r="I434" s="39" t="str">
        <f t="shared" si="92"/>
        <v/>
      </c>
      <c r="J434" s="39" t="str">
        <f t="shared" si="93"/>
        <v/>
      </c>
      <c r="K434" s="73"/>
      <c r="L434" s="73"/>
      <c r="M434" s="73"/>
      <c r="N434" s="242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0" t="str">
        <f t="shared" si="94"/>
        <v/>
      </c>
      <c r="D435" s="43"/>
      <c r="E435" s="39" t="str">
        <f t="shared" si="95"/>
        <v/>
      </c>
      <c r="F435" s="43"/>
      <c r="G435" s="39" t="str">
        <f t="shared" si="91"/>
        <v/>
      </c>
      <c r="H435" s="74"/>
      <c r="I435" s="39" t="str">
        <f t="shared" si="92"/>
        <v/>
      </c>
      <c r="J435" s="39" t="str">
        <f t="shared" si="93"/>
        <v/>
      </c>
      <c r="K435" s="73"/>
      <c r="L435" s="73"/>
      <c r="M435" s="73"/>
      <c r="N435" s="242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0" t="str">
        <f t="shared" si="94"/>
        <v/>
      </c>
      <c r="D436" s="43"/>
      <c r="E436" s="39" t="str">
        <f t="shared" si="95"/>
        <v/>
      </c>
      <c r="F436" s="43"/>
      <c r="G436" s="39" t="str">
        <f t="shared" si="91"/>
        <v/>
      </c>
      <c r="H436" s="74"/>
      <c r="I436" s="39" t="str">
        <f t="shared" si="92"/>
        <v/>
      </c>
      <c r="J436" s="39" t="str">
        <f t="shared" si="93"/>
        <v/>
      </c>
      <c r="K436" s="73"/>
      <c r="L436" s="73"/>
      <c r="M436" s="73"/>
      <c r="N436" s="242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0" t="str">
        <f t="shared" si="94"/>
        <v/>
      </c>
      <c r="D437" s="43"/>
      <c r="E437" s="39" t="str">
        <f t="shared" si="95"/>
        <v/>
      </c>
      <c r="F437" s="43"/>
      <c r="G437" s="39" t="str">
        <f t="shared" si="91"/>
        <v/>
      </c>
      <c r="H437" s="74"/>
      <c r="I437" s="39" t="str">
        <f t="shared" si="92"/>
        <v/>
      </c>
      <c r="J437" s="39" t="str">
        <f t="shared" si="93"/>
        <v/>
      </c>
      <c r="K437" s="73"/>
      <c r="L437" s="73"/>
      <c r="M437" s="73"/>
      <c r="N437" s="242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0" t="str">
        <f t="shared" si="94"/>
        <v/>
      </c>
      <c r="D438" s="43"/>
      <c r="E438" s="39" t="str">
        <f t="shared" si="95"/>
        <v/>
      </c>
      <c r="F438" s="43"/>
      <c r="G438" s="39" t="str">
        <f t="shared" si="91"/>
        <v/>
      </c>
      <c r="H438" s="74"/>
      <c r="I438" s="39" t="str">
        <f t="shared" si="92"/>
        <v/>
      </c>
      <c r="J438" s="39" t="str">
        <f t="shared" si="93"/>
        <v/>
      </c>
      <c r="K438" s="73"/>
      <c r="L438" s="73"/>
      <c r="M438" s="73"/>
      <c r="N438" s="242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0" t="str">
        <f t="shared" si="94"/>
        <v/>
      </c>
      <c r="D439" s="43"/>
      <c r="E439" s="39" t="str">
        <f t="shared" si="95"/>
        <v/>
      </c>
      <c r="F439" s="43"/>
      <c r="G439" s="39" t="str">
        <f t="shared" si="91"/>
        <v/>
      </c>
      <c r="H439" s="74"/>
      <c r="I439" s="39" t="str">
        <f t="shared" si="92"/>
        <v/>
      </c>
      <c r="J439" s="39" t="str">
        <f t="shared" si="93"/>
        <v/>
      </c>
      <c r="K439" s="73"/>
      <c r="L439" s="73"/>
      <c r="M439" s="73"/>
      <c r="N439" s="242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0" t="str">
        <f t="shared" si="94"/>
        <v/>
      </c>
      <c r="D440" s="43"/>
      <c r="E440" s="39" t="str">
        <f t="shared" si="95"/>
        <v/>
      </c>
      <c r="F440" s="43"/>
      <c r="G440" s="39" t="str">
        <f t="shared" si="91"/>
        <v/>
      </c>
      <c r="H440" s="74"/>
      <c r="I440" s="39" t="str">
        <f t="shared" si="92"/>
        <v/>
      </c>
      <c r="J440" s="39" t="str">
        <f t="shared" si="93"/>
        <v/>
      </c>
      <c r="K440" s="73"/>
      <c r="L440" s="73"/>
      <c r="M440" s="73"/>
      <c r="N440" s="242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0" t="str">
        <f t="shared" si="94"/>
        <v/>
      </c>
      <c r="D441" s="43"/>
      <c r="E441" s="39" t="str">
        <f t="shared" si="95"/>
        <v/>
      </c>
      <c r="F441" s="43"/>
      <c r="G441" s="39" t="str">
        <f t="shared" si="91"/>
        <v/>
      </c>
      <c r="H441" s="74"/>
      <c r="I441" s="39" t="str">
        <f t="shared" si="92"/>
        <v/>
      </c>
      <c r="J441" s="39" t="str">
        <f t="shared" si="93"/>
        <v/>
      </c>
      <c r="K441" s="73"/>
      <c r="L441" s="73"/>
      <c r="M441" s="73"/>
      <c r="N441" s="242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0" t="str">
        <f t="shared" si="94"/>
        <v/>
      </c>
      <c r="D442" s="43"/>
      <c r="E442" s="39" t="str">
        <f t="shared" si="95"/>
        <v/>
      </c>
      <c r="F442" s="43"/>
      <c r="G442" s="39" t="str">
        <f t="shared" si="91"/>
        <v/>
      </c>
      <c r="H442" s="74"/>
      <c r="I442" s="39" t="str">
        <f t="shared" si="92"/>
        <v/>
      </c>
      <c r="J442" s="39" t="str">
        <f t="shared" si="93"/>
        <v/>
      </c>
      <c r="K442" s="73"/>
      <c r="L442" s="73"/>
      <c r="M442" s="73"/>
      <c r="N442" s="242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0" t="str">
        <f t="shared" si="94"/>
        <v/>
      </c>
      <c r="D443" s="43"/>
      <c r="E443" s="39" t="str">
        <f t="shared" si="95"/>
        <v/>
      </c>
      <c r="F443" s="43"/>
      <c r="G443" s="39" t="str">
        <f t="shared" si="91"/>
        <v/>
      </c>
      <c r="H443" s="74"/>
      <c r="I443" s="39" t="str">
        <f t="shared" si="92"/>
        <v/>
      </c>
      <c r="J443" s="39" t="str">
        <f t="shared" si="93"/>
        <v/>
      </c>
      <c r="K443" s="73"/>
      <c r="L443" s="73"/>
      <c r="M443" s="73"/>
      <c r="N443" s="242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0" t="str">
        <f t="shared" si="94"/>
        <v/>
      </c>
      <c r="D444" s="43"/>
      <c r="E444" s="39" t="str">
        <f t="shared" si="95"/>
        <v/>
      </c>
      <c r="F444" s="43"/>
      <c r="G444" s="39" t="str">
        <f t="shared" si="91"/>
        <v/>
      </c>
      <c r="H444" s="74"/>
      <c r="I444" s="39" t="str">
        <f t="shared" si="92"/>
        <v/>
      </c>
      <c r="J444" s="39" t="str">
        <f t="shared" si="93"/>
        <v/>
      </c>
      <c r="K444" s="73"/>
      <c r="L444" s="73"/>
      <c r="M444" s="73"/>
      <c r="N444" s="242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0" t="str">
        <f t="shared" si="94"/>
        <v/>
      </c>
      <c r="D445" s="43"/>
      <c r="E445" s="39" t="str">
        <f t="shared" si="95"/>
        <v/>
      </c>
      <c r="F445" s="43"/>
      <c r="G445" s="39" t="str">
        <f t="shared" si="91"/>
        <v/>
      </c>
      <c r="H445" s="74"/>
      <c r="I445" s="39" t="str">
        <f t="shared" si="92"/>
        <v/>
      </c>
      <c r="J445" s="39" t="str">
        <f t="shared" si="93"/>
        <v/>
      </c>
      <c r="K445" s="73"/>
      <c r="L445" s="73"/>
      <c r="M445" s="73"/>
      <c r="N445" s="242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0" t="str">
        <f t="shared" si="94"/>
        <v/>
      </c>
      <c r="D446" s="43"/>
      <c r="E446" s="39" t="str">
        <f t="shared" si="95"/>
        <v/>
      </c>
      <c r="F446" s="43"/>
      <c r="G446" s="39" t="str">
        <f t="shared" si="91"/>
        <v/>
      </c>
      <c r="H446" s="74"/>
      <c r="I446" s="39" t="str">
        <f t="shared" si="92"/>
        <v/>
      </c>
      <c r="J446" s="39" t="str">
        <f t="shared" si="93"/>
        <v/>
      </c>
      <c r="K446" s="73"/>
      <c r="L446" s="73"/>
      <c r="M446" s="73"/>
      <c r="N446" s="242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0" t="str">
        <f t="shared" si="94"/>
        <v/>
      </c>
      <c r="D447" s="43"/>
      <c r="E447" s="39" t="str">
        <f t="shared" si="95"/>
        <v/>
      </c>
      <c r="F447" s="43"/>
      <c r="G447" s="39" t="str">
        <f t="shared" si="91"/>
        <v/>
      </c>
      <c r="H447" s="74"/>
      <c r="I447" s="39" t="str">
        <f t="shared" si="92"/>
        <v/>
      </c>
      <c r="J447" s="39" t="str">
        <f t="shared" si="93"/>
        <v/>
      </c>
      <c r="K447" s="73"/>
      <c r="L447" s="73"/>
      <c r="M447" s="73"/>
      <c r="N447" s="242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0" t="str">
        <f t="shared" si="94"/>
        <v/>
      </c>
      <c r="D448" s="43"/>
      <c r="E448" s="39" t="str">
        <f t="shared" si="95"/>
        <v/>
      </c>
      <c r="F448" s="43"/>
      <c r="G448" s="39" t="str">
        <f t="shared" si="91"/>
        <v/>
      </c>
      <c r="H448" s="74"/>
      <c r="I448" s="39" t="str">
        <f t="shared" si="92"/>
        <v/>
      </c>
      <c r="J448" s="39" t="str">
        <f t="shared" si="93"/>
        <v/>
      </c>
      <c r="K448" s="73"/>
      <c r="L448" s="73"/>
      <c r="M448" s="73"/>
      <c r="N448" s="242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0" t="str">
        <f t="shared" si="94"/>
        <v/>
      </c>
      <c r="D449" s="43"/>
      <c r="E449" s="39" t="str">
        <f t="shared" si="95"/>
        <v/>
      </c>
      <c r="F449" s="43"/>
      <c r="G449" s="39" t="str">
        <f t="shared" si="91"/>
        <v/>
      </c>
      <c r="H449" s="74"/>
      <c r="I449" s="39" t="str">
        <f t="shared" si="92"/>
        <v/>
      </c>
      <c r="J449" s="39" t="str">
        <f t="shared" si="93"/>
        <v/>
      </c>
      <c r="K449" s="73"/>
      <c r="L449" s="73"/>
      <c r="M449" s="73"/>
      <c r="N449" s="242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0" t="str">
        <f t="shared" si="94"/>
        <v/>
      </c>
      <c r="D450" s="43"/>
      <c r="E450" s="39" t="str">
        <f t="shared" si="95"/>
        <v/>
      </c>
      <c r="F450" s="43"/>
      <c r="G450" s="39" t="str">
        <f t="shared" si="91"/>
        <v/>
      </c>
      <c r="H450" s="74"/>
      <c r="I450" s="39" t="str">
        <f t="shared" si="92"/>
        <v/>
      </c>
      <c r="J450" s="39" t="str">
        <f t="shared" si="93"/>
        <v/>
      </c>
      <c r="K450" s="73"/>
      <c r="L450" s="73"/>
      <c r="M450" s="73"/>
      <c r="N450" s="242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0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2">IFERROR(VLOOKUP(F451,$Y$5:$AA$129,2,FALSE),"")</f>
        <v/>
      </c>
      <c r="H451" s="74"/>
      <c r="I451" s="39" t="str">
        <f t="shared" ref="I451:I501" si="103">IFERROR(VLOOKUP(H451,$AE$6:$AF$356,2,FALSE),"")</f>
        <v/>
      </c>
      <c r="J451" s="39" t="str">
        <f t="shared" ref="J451:J501" si="104">IFERROR(VLOOKUP(H451,$AE$6:$AI$356,3,FALSE),"")</f>
        <v/>
      </c>
      <c r="K451" s="73"/>
      <c r="L451" s="73"/>
      <c r="M451" s="73"/>
      <c r="N451" s="242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0" t="str">
        <f t="shared" ref="C452:C501" si="105">IFERROR(VLOOKUP(D452,$V$6:$X$43,3,FALSE),"")</f>
        <v/>
      </c>
      <c r="D452" s="43"/>
      <c r="E452" s="39" t="str">
        <f t="shared" ref="E452:E501" si="106">IFERROR(VLOOKUP(D452,$V$6:$W$43,2,FALSE),"")</f>
        <v/>
      </c>
      <c r="F452" s="43"/>
      <c r="G452" s="39" t="str">
        <f t="shared" si="102"/>
        <v/>
      </c>
      <c r="H452" s="74"/>
      <c r="I452" s="39" t="str">
        <f t="shared" si="103"/>
        <v/>
      </c>
      <c r="J452" s="39" t="str">
        <f t="shared" si="104"/>
        <v/>
      </c>
      <c r="K452" s="73"/>
      <c r="L452" s="73"/>
      <c r="M452" s="73"/>
      <c r="N452" s="242"/>
      <c r="O452" t="str">
        <f>IF(C452="","",'OPĆI DIO'!$C$1)</f>
        <v/>
      </c>
      <c r="P452" t="str">
        <f t="shared" ref="P452:P501" si="107">LEFT(F452,3)</f>
        <v/>
      </c>
      <c r="Q452" t="str">
        <f t="shared" ref="Q452:Q501" si="108">LEFT(F452,2)</f>
        <v/>
      </c>
      <c r="R452" t="str">
        <f t="shared" ref="R452:R501" si="109">LEFT(C452,3)</f>
        <v/>
      </c>
      <c r="S452" t="str">
        <f t="shared" ref="S452:S501" si="110">MID(J452,2,2)</f>
        <v/>
      </c>
      <c r="T452" t="str">
        <f t="shared" ref="T452:T501" si="111">LEFT(F452,1)</f>
        <v/>
      </c>
      <c r="U452" t="str">
        <f t="shared" ref="U452:U501" si="112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0" t="str">
        <f t="shared" si="105"/>
        <v/>
      </c>
      <c r="D453" s="43"/>
      <c r="E453" s="39" t="str">
        <f t="shared" si="106"/>
        <v/>
      </c>
      <c r="F453" s="43"/>
      <c r="G453" s="39" t="str">
        <f t="shared" si="102"/>
        <v/>
      </c>
      <c r="H453" s="74"/>
      <c r="I453" s="39" t="str">
        <f t="shared" si="103"/>
        <v/>
      </c>
      <c r="J453" s="39" t="str">
        <f t="shared" si="104"/>
        <v/>
      </c>
      <c r="K453" s="73"/>
      <c r="L453" s="73"/>
      <c r="M453" s="73"/>
      <c r="N453" s="242"/>
      <c r="O453" t="str">
        <f>IF(C453="","",'OPĆI DIO'!$C$1)</f>
        <v/>
      </c>
      <c r="P453" t="str">
        <f t="shared" si="107"/>
        <v/>
      </c>
      <c r="Q453" t="str">
        <f t="shared" si="108"/>
        <v/>
      </c>
      <c r="R453" t="str">
        <f t="shared" si="109"/>
        <v/>
      </c>
      <c r="S453" t="str">
        <f t="shared" si="110"/>
        <v/>
      </c>
      <c r="T453" t="str">
        <f t="shared" si="111"/>
        <v/>
      </c>
      <c r="U453" t="str">
        <f t="shared" si="112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0" t="str">
        <f t="shared" si="105"/>
        <v/>
      </c>
      <c r="D454" s="43"/>
      <c r="E454" s="39" t="str">
        <f t="shared" si="106"/>
        <v/>
      </c>
      <c r="F454" s="43"/>
      <c r="G454" s="39" t="str">
        <f t="shared" si="102"/>
        <v/>
      </c>
      <c r="H454" s="74"/>
      <c r="I454" s="39" t="str">
        <f t="shared" si="103"/>
        <v/>
      </c>
      <c r="J454" s="39" t="str">
        <f t="shared" si="104"/>
        <v/>
      </c>
      <c r="K454" s="73"/>
      <c r="L454" s="73"/>
      <c r="M454" s="73"/>
      <c r="N454" s="242"/>
      <c r="O454" t="str">
        <f>IF(C454="","",'OPĆI DIO'!$C$1)</f>
        <v/>
      </c>
      <c r="P454" t="str">
        <f t="shared" si="107"/>
        <v/>
      </c>
      <c r="Q454" t="str">
        <f t="shared" si="108"/>
        <v/>
      </c>
      <c r="R454" t="str">
        <f t="shared" si="109"/>
        <v/>
      </c>
      <c r="S454" t="str">
        <f t="shared" si="110"/>
        <v/>
      </c>
      <c r="T454" t="str">
        <f t="shared" si="111"/>
        <v/>
      </c>
      <c r="U454" t="str">
        <f t="shared" si="112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0" t="str">
        <f t="shared" si="105"/>
        <v/>
      </c>
      <c r="D455" s="43"/>
      <c r="E455" s="39" t="str">
        <f t="shared" si="106"/>
        <v/>
      </c>
      <c r="F455" s="43"/>
      <c r="G455" s="39" t="str">
        <f t="shared" si="102"/>
        <v/>
      </c>
      <c r="H455" s="74"/>
      <c r="I455" s="39" t="str">
        <f t="shared" si="103"/>
        <v/>
      </c>
      <c r="J455" s="39" t="str">
        <f t="shared" si="104"/>
        <v/>
      </c>
      <c r="K455" s="73"/>
      <c r="L455" s="73"/>
      <c r="M455" s="73"/>
      <c r="N455" s="242"/>
      <c r="O455" t="str">
        <f>IF(C455="","",'OPĆI DIO'!$C$1)</f>
        <v/>
      </c>
      <c r="P455" t="str">
        <f t="shared" si="107"/>
        <v/>
      </c>
      <c r="Q455" t="str">
        <f t="shared" si="108"/>
        <v/>
      </c>
      <c r="R455" t="str">
        <f t="shared" si="109"/>
        <v/>
      </c>
      <c r="S455" t="str">
        <f t="shared" si="110"/>
        <v/>
      </c>
      <c r="T455" t="str">
        <f t="shared" si="111"/>
        <v/>
      </c>
      <c r="U455" t="str">
        <f t="shared" si="112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0" t="str">
        <f t="shared" si="105"/>
        <v/>
      </c>
      <c r="D456" s="43"/>
      <c r="E456" s="39" t="str">
        <f t="shared" si="106"/>
        <v/>
      </c>
      <c r="F456" s="43"/>
      <c r="G456" s="39" t="str">
        <f t="shared" si="102"/>
        <v/>
      </c>
      <c r="H456" s="74"/>
      <c r="I456" s="39" t="str">
        <f t="shared" si="103"/>
        <v/>
      </c>
      <c r="J456" s="39" t="str">
        <f t="shared" si="104"/>
        <v/>
      </c>
      <c r="K456" s="73"/>
      <c r="L456" s="73"/>
      <c r="M456" s="73"/>
      <c r="N456" s="242"/>
      <c r="O456" t="str">
        <f>IF(C456="","",'OPĆI DIO'!$C$1)</f>
        <v/>
      </c>
      <c r="P456" t="str">
        <f t="shared" si="107"/>
        <v/>
      </c>
      <c r="Q456" t="str">
        <f t="shared" si="108"/>
        <v/>
      </c>
      <c r="R456" t="str">
        <f t="shared" si="109"/>
        <v/>
      </c>
      <c r="S456" t="str">
        <f t="shared" si="110"/>
        <v/>
      </c>
      <c r="T456" t="str">
        <f t="shared" si="111"/>
        <v/>
      </c>
      <c r="U456" t="str">
        <f t="shared" si="112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0" t="str">
        <f t="shared" si="105"/>
        <v/>
      </c>
      <c r="D457" s="43"/>
      <c r="E457" s="39" t="str">
        <f t="shared" si="106"/>
        <v/>
      </c>
      <c r="F457" s="43"/>
      <c r="G457" s="39" t="str">
        <f t="shared" si="102"/>
        <v/>
      </c>
      <c r="H457" s="74"/>
      <c r="I457" s="39" t="str">
        <f t="shared" si="103"/>
        <v/>
      </c>
      <c r="J457" s="39" t="str">
        <f t="shared" si="104"/>
        <v/>
      </c>
      <c r="K457" s="73"/>
      <c r="L457" s="73"/>
      <c r="M457" s="73"/>
      <c r="N457" s="242"/>
      <c r="O457" t="str">
        <f>IF(C457="","",'OPĆI DIO'!$C$1)</f>
        <v/>
      </c>
      <c r="P457" t="str">
        <f t="shared" si="107"/>
        <v/>
      </c>
      <c r="Q457" t="str">
        <f t="shared" si="108"/>
        <v/>
      </c>
      <c r="R457" t="str">
        <f t="shared" si="109"/>
        <v/>
      </c>
      <c r="S457" t="str">
        <f t="shared" si="110"/>
        <v/>
      </c>
      <c r="T457" t="str">
        <f t="shared" si="111"/>
        <v/>
      </c>
      <c r="U457" t="str">
        <f t="shared" si="112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0" t="str">
        <f t="shared" si="105"/>
        <v/>
      </c>
      <c r="D458" s="43"/>
      <c r="E458" s="39" t="str">
        <f t="shared" si="106"/>
        <v/>
      </c>
      <c r="F458" s="43"/>
      <c r="G458" s="39" t="str">
        <f t="shared" si="102"/>
        <v/>
      </c>
      <c r="H458" s="74"/>
      <c r="I458" s="39" t="str">
        <f t="shared" si="103"/>
        <v/>
      </c>
      <c r="J458" s="39" t="str">
        <f t="shared" si="104"/>
        <v/>
      </c>
      <c r="K458" s="73"/>
      <c r="L458" s="73"/>
      <c r="M458" s="73"/>
      <c r="N458" s="242"/>
      <c r="O458" t="str">
        <f>IF(C458="","",'OPĆI DIO'!$C$1)</f>
        <v/>
      </c>
      <c r="P458" t="str">
        <f t="shared" si="107"/>
        <v/>
      </c>
      <c r="Q458" t="str">
        <f t="shared" si="108"/>
        <v/>
      </c>
      <c r="R458" t="str">
        <f t="shared" si="109"/>
        <v/>
      </c>
      <c r="S458" t="str">
        <f t="shared" si="110"/>
        <v/>
      </c>
      <c r="T458" t="str">
        <f t="shared" si="111"/>
        <v/>
      </c>
      <c r="U458" t="str">
        <f t="shared" si="112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0" t="str">
        <f t="shared" si="105"/>
        <v/>
      </c>
      <c r="D459" s="43"/>
      <c r="E459" s="39" t="str">
        <f t="shared" si="106"/>
        <v/>
      </c>
      <c r="F459" s="43"/>
      <c r="G459" s="39" t="str">
        <f t="shared" si="102"/>
        <v/>
      </c>
      <c r="H459" s="74"/>
      <c r="I459" s="39" t="str">
        <f t="shared" si="103"/>
        <v/>
      </c>
      <c r="J459" s="39" t="str">
        <f t="shared" si="104"/>
        <v/>
      </c>
      <c r="K459" s="73"/>
      <c r="L459" s="73"/>
      <c r="M459" s="73"/>
      <c r="N459" s="242"/>
      <c r="O459" t="str">
        <f>IF(C459="","",'OPĆI DIO'!$C$1)</f>
        <v/>
      </c>
      <c r="P459" t="str">
        <f t="shared" si="107"/>
        <v/>
      </c>
      <c r="Q459" t="str">
        <f t="shared" si="108"/>
        <v/>
      </c>
      <c r="R459" t="str">
        <f t="shared" si="109"/>
        <v/>
      </c>
      <c r="S459" t="str">
        <f t="shared" si="110"/>
        <v/>
      </c>
      <c r="T459" t="str">
        <f t="shared" si="111"/>
        <v/>
      </c>
      <c r="U459" t="str">
        <f t="shared" si="112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0" t="str">
        <f t="shared" si="105"/>
        <v/>
      </c>
      <c r="D460" s="43"/>
      <c r="E460" s="39" t="str">
        <f t="shared" si="106"/>
        <v/>
      </c>
      <c r="F460" s="43"/>
      <c r="G460" s="39" t="str">
        <f t="shared" si="102"/>
        <v/>
      </c>
      <c r="H460" s="74"/>
      <c r="I460" s="39" t="str">
        <f t="shared" si="103"/>
        <v/>
      </c>
      <c r="J460" s="39" t="str">
        <f t="shared" si="104"/>
        <v/>
      </c>
      <c r="K460" s="73"/>
      <c r="L460" s="73"/>
      <c r="M460" s="73"/>
      <c r="N460" s="242"/>
      <c r="O460" t="str">
        <f>IF(C460="","",'OPĆI DIO'!$C$1)</f>
        <v/>
      </c>
      <c r="P460" t="str">
        <f t="shared" si="107"/>
        <v/>
      </c>
      <c r="Q460" t="str">
        <f t="shared" si="108"/>
        <v/>
      </c>
      <c r="R460" t="str">
        <f t="shared" si="109"/>
        <v/>
      </c>
      <c r="S460" t="str">
        <f t="shared" si="110"/>
        <v/>
      </c>
      <c r="T460" t="str">
        <f t="shared" si="111"/>
        <v/>
      </c>
      <c r="U460" t="str">
        <f t="shared" si="112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0" t="str">
        <f t="shared" si="105"/>
        <v/>
      </c>
      <c r="D461" s="43"/>
      <c r="E461" s="39" t="str">
        <f t="shared" si="106"/>
        <v/>
      </c>
      <c r="F461" s="43"/>
      <c r="G461" s="39" t="str">
        <f t="shared" si="102"/>
        <v/>
      </c>
      <c r="H461" s="74"/>
      <c r="I461" s="39" t="str">
        <f t="shared" si="103"/>
        <v/>
      </c>
      <c r="J461" s="39" t="str">
        <f t="shared" si="104"/>
        <v/>
      </c>
      <c r="K461" s="73"/>
      <c r="L461" s="73"/>
      <c r="M461" s="73"/>
      <c r="N461" s="242"/>
      <c r="O461" t="str">
        <f>IF(C461="","",'OPĆI DIO'!$C$1)</f>
        <v/>
      </c>
      <c r="P461" t="str">
        <f t="shared" si="107"/>
        <v/>
      </c>
      <c r="Q461" t="str">
        <f t="shared" si="108"/>
        <v/>
      </c>
      <c r="R461" t="str">
        <f t="shared" si="109"/>
        <v/>
      </c>
      <c r="S461" t="str">
        <f t="shared" si="110"/>
        <v/>
      </c>
      <c r="T461" t="str">
        <f t="shared" si="111"/>
        <v/>
      </c>
      <c r="U461" t="str">
        <f t="shared" si="112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0" t="str">
        <f t="shared" si="105"/>
        <v/>
      </c>
      <c r="D462" s="43"/>
      <c r="E462" s="39" t="str">
        <f t="shared" si="106"/>
        <v/>
      </c>
      <c r="F462" s="43"/>
      <c r="G462" s="39" t="str">
        <f t="shared" si="102"/>
        <v/>
      </c>
      <c r="H462" s="74"/>
      <c r="I462" s="39" t="str">
        <f t="shared" si="103"/>
        <v/>
      </c>
      <c r="J462" s="39" t="str">
        <f t="shared" si="104"/>
        <v/>
      </c>
      <c r="K462" s="73"/>
      <c r="L462" s="73"/>
      <c r="M462" s="73"/>
      <c r="N462" s="242"/>
      <c r="O462" t="str">
        <f>IF(C462="","",'OPĆI DIO'!$C$1)</f>
        <v/>
      </c>
      <c r="P462" t="str">
        <f t="shared" si="107"/>
        <v/>
      </c>
      <c r="Q462" t="str">
        <f t="shared" si="108"/>
        <v/>
      </c>
      <c r="R462" t="str">
        <f t="shared" si="109"/>
        <v/>
      </c>
      <c r="S462" t="str">
        <f t="shared" si="110"/>
        <v/>
      </c>
      <c r="T462" t="str">
        <f t="shared" si="111"/>
        <v/>
      </c>
      <c r="U462" t="str">
        <f t="shared" si="112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0" t="str">
        <f t="shared" si="105"/>
        <v/>
      </c>
      <c r="D463" s="43"/>
      <c r="E463" s="39" t="str">
        <f t="shared" si="106"/>
        <v/>
      </c>
      <c r="F463" s="43"/>
      <c r="G463" s="39" t="str">
        <f t="shared" si="102"/>
        <v/>
      </c>
      <c r="H463" s="74"/>
      <c r="I463" s="39" t="str">
        <f t="shared" si="103"/>
        <v/>
      </c>
      <c r="J463" s="39" t="str">
        <f t="shared" si="104"/>
        <v/>
      </c>
      <c r="K463" s="73"/>
      <c r="L463" s="73"/>
      <c r="M463" s="73"/>
      <c r="N463" s="242"/>
      <c r="O463" t="str">
        <f>IF(C463="","",'OPĆI DIO'!$C$1)</f>
        <v/>
      </c>
      <c r="P463" t="str">
        <f t="shared" si="107"/>
        <v/>
      </c>
      <c r="Q463" t="str">
        <f t="shared" si="108"/>
        <v/>
      </c>
      <c r="R463" t="str">
        <f t="shared" si="109"/>
        <v/>
      </c>
      <c r="S463" t="str">
        <f t="shared" si="110"/>
        <v/>
      </c>
      <c r="T463" t="str">
        <f t="shared" si="111"/>
        <v/>
      </c>
      <c r="U463" t="str">
        <f t="shared" si="112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0" t="str">
        <f t="shared" si="105"/>
        <v/>
      </c>
      <c r="D464" s="43"/>
      <c r="E464" s="39" t="str">
        <f t="shared" si="106"/>
        <v/>
      </c>
      <c r="F464" s="43"/>
      <c r="G464" s="39" t="str">
        <f t="shared" si="102"/>
        <v/>
      </c>
      <c r="H464" s="74"/>
      <c r="I464" s="39" t="str">
        <f t="shared" si="103"/>
        <v/>
      </c>
      <c r="J464" s="39" t="str">
        <f t="shared" si="104"/>
        <v/>
      </c>
      <c r="K464" s="73"/>
      <c r="L464" s="73"/>
      <c r="M464" s="73"/>
      <c r="N464" s="242"/>
      <c r="O464" t="str">
        <f>IF(C464="","",'OPĆI DIO'!$C$1)</f>
        <v/>
      </c>
      <c r="P464" t="str">
        <f t="shared" si="107"/>
        <v/>
      </c>
      <c r="Q464" t="str">
        <f t="shared" si="108"/>
        <v/>
      </c>
      <c r="R464" t="str">
        <f t="shared" si="109"/>
        <v/>
      </c>
      <c r="S464" t="str">
        <f t="shared" si="110"/>
        <v/>
      </c>
      <c r="T464" t="str">
        <f t="shared" si="111"/>
        <v/>
      </c>
      <c r="U464" t="str">
        <f t="shared" si="112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0" t="str">
        <f t="shared" si="105"/>
        <v/>
      </c>
      <c r="D465" s="43"/>
      <c r="E465" s="39" t="str">
        <f t="shared" si="106"/>
        <v/>
      </c>
      <c r="F465" s="43"/>
      <c r="G465" s="39" t="str">
        <f t="shared" si="102"/>
        <v/>
      </c>
      <c r="H465" s="74"/>
      <c r="I465" s="39" t="str">
        <f t="shared" si="103"/>
        <v/>
      </c>
      <c r="J465" s="39" t="str">
        <f t="shared" si="104"/>
        <v/>
      </c>
      <c r="K465" s="73"/>
      <c r="L465" s="73"/>
      <c r="M465" s="73"/>
      <c r="N465" s="242"/>
      <c r="O465" t="str">
        <f>IF(C465="","",'OPĆI DIO'!$C$1)</f>
        <v/>
      </c>
      <c r="P465" t="str">
        <f t="shared" si="107"/>
        <v/>
      </c>
      <c r="Q465" t="str">
        <f t="shared" si="108"/>
        <v/>
      </c>
      <c r="R465" t="str">
        <f t="shared" si="109"/>
        <v/>
      </c>
      <c r="S465" t="str">
        <f t="shared" si="110"/>
        <v/>
      </c>
      <c r="T465" t="str">
        <f t="shared" si="111"/>
        <v/>
      </c>
      <c r="U465" t="str">
        <f t="shared" si="112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0" t="str">
        <f t="shared" si="105"/>
        <v/>
      </c>
      <c r="D466" s="43"/>
      <c r="E466" s="39" t="str">
        <f t="shared" si="106"/>
        <v/>
      </c>
      <c r="F466" s="43"/>
      <c r="G466" s="39" t="str">
        <f t="shared" si="102"/>
        <v/>
      </c>
      <c r="H466" s="74"/>
      <c r="I466" s="39" t="str">
        <f t="shared" si="103"/>
        <v/>
      </c>
      <c r="J466" s="39" t="str">
        <f t="shared" si="104"/>
        <v/>
      </c>
      <c r="K466" s="73"/>
      <c r="L466" s="73"/>
      <c r="M466" s="73"/>
      <c r="N466" s="242"/>
      <c r="O466" t="str">
        <f>IF(C466="","",'OPĆI DIO'!$C$1)</f>
        <v/>
      </c>
      <c r="P466" t="str">
        <f t="shared" si="107"/>
        <v/>
      </c>
      <c r="Q466" t="str">
        <f t="shared" si="108"/>
        <v/>
      </c>
      <c r="R466" t="str">
        <f t="shared" si="109"/>
        <v/>
      </c>
      <c r="S466" t="str">
        <f t="shared" si="110"/>
        <v/>
      </c>
      <c r="T466" t="str">
        <f t="shared" si="111"/>
        <v/>
      </c>
      <c r="U466" t="str">
        <f t="shared" si="112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0" t="str">
        <f t="shared" si="105"/>
        <v/>
      </c>
      <c r="D467" s="43"/>
      <c r="E467" s="39" t="str">
        <f t="shared" si="106"/>
        <v/>
      </c>
      <c r="F467" s="43"/>
      <c r="G467" s="39" t="str">
        <f t="shared" si="102"/>
        <v/>
      </c>
      <c r="H467" s="74"/>
      <c r="I467" s="39" t="str">
        <f t="shared" si="103"/>
        <v/>
      </c>
      <c r="J467" s="39" t="str">
        <f t="shared" si="104"/>
        <v/>
      </c>
      <c r="K467" s="73"/>
      <c r="L467" s="73"/>
      <c r="M467" s="73"/>
      <c r="N467" s="242"/>
      <c r="O467" t="str">
        <f>IF(C467="","",'OPĆI DIO'!$C$1)</f>
        <v/>
      </c>
      <c r="P467" t="str">
        <f t="shared" si="107"/>
        <v/>
      </c>
      <c r="Q467" t="str">
        <f t="shared" si="108"/>
        <v/>
      </c>
      <c r="R467" t="str">
        <f t="shared" si="109"/>
        <v/>
      </c>
      <c r="S467" t="str">
        <f t="shared" si="110"/>
        <v/>
      </c>
      <c r="T467" t="str">
        <f t="shared" si="111"/>
        <v/>
      </c>
      <c r="U467" t="str">
        <f t="shared" si="112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0" t="str">
        <f t="shared" si="105"/>
        <v/>
      </c>
      <c r="D468" s="43"/>
      <c r="E468" s="39" t="str">
        <f t="shared" si="106"/>
        <v/>
      </c>
      <c r="F468" s="43"/>
      <c r="G468" s="39" t="str">
        <f t="shared" si="102"/>
        <v/>
      </c>
      <c r="H468" s="74"/>
      <c r="I468" s="39" t="str">
        <f t="shared" si="103"/>
        <v/>
      </c>
      <c r="J468" s="39" t="str">
        <f t="shared" si="104"/>
        <v/>
      </c>
      <c r="K468" s="73"/>
      <c r="L468" s="73"/>
      <c r="M468" s="73"/>
      <c r="N468" s="242"/>
      <c r="O468" t="str">
        <f>IF(C468="","",'OPĆI DIO'!$C$1)</f>
        <v/>
      </c>
      <c r="P468" t="str">
        <f t="shared" si="107"/>
        <v/>
      </c>
      <c r="Q468" t="str">
        <f t="shared" si="108"/>
        <v/>
      </c>
      <c r="R468" t="str">
        <f t="shared" si="109"/>
        <v/>
      </c>
      <c r="S468" t="str">
        <f t="shared" si="110"/>
        <v/>
      </c>
      <c r="T468" t="str">
        <f t="shared" si="111"/>
        <v/>
      </c>
      <c r="U468" t="str">
        <f t="shared" si="112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0" t="str">
        <f t="shared" si="105"/>
        <v/>
      </c>
      <c r="D469" s="43"/>
      <c r="E469" s="39" t="str">
        <f t="shared" si="106"/>
        <v/>
      </c>
      <c r="F469" s="43"/>
      <c r="G469" s="39" t="str">
        <f t="shared" si="102"/>
        <v/>
      </c>
      <c r="H469" s="74"/>
      <c r="I469" s="39" t="str">
        <f t="shared" si="103"/>
        <v/>
      </c>
      <c r="J469" s="39" t="str">
        <f t="shared" si="104"/>
        <v/>
      </c>
      <c r="K469" s="73"/>
      <c r="L469" s="73"/>
      <c r="M469" s="73"/>
      <c r="N469" s="242"/>
      <c r="O469" t="str">
        <f>IF(C469="","",'OPĆI DIO'!$C$1)</f>
        <v/>
      </c>
      <c r="P469" t="str">
        <f t="shared" si="107"/>
        <v/>
      </c>
      <c r="Q469" t="str">
        <f t="shared" si="108"/>
        <v/>
      </c>
      <c r="R469" t="str">
        <f t="shared" si="109"/>
        <v/>
      </c>
      <c r="S469" t="str">
        <f t="shared" si="110"/>
        <v/>
      </c>
      <c r="T469" t="str">
        <f t="shared" si="111"/>
        <v/>
      </c>
      <c r="U469" t="str">
        <f t="shared" si="112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0" t="str">
        <f t="shared" si="105"/>
        <v/>
      </c>
      <c r="D470" s="43"/>
      <c r="E470" s="39" t="str">
        <f t="shared" si="106"/>
        <v/>
      </c>
      <c r="F470" s="43"/>
      <c r="G470" s="39" t="str">
        <f t="shared" si="102"/>
        <v/>
      </c>
      <c r="H470" s="74"/>
      <c r="I470" s="39" t="str">
        <f t="shared" si="103"/>
        <v/>
      </c>
      <c r="J470" s="39" t="str">
        <f t="shared" si="104"/>
        <v/>
      </c>
      <c r="K470" s="73"/>
      <c r="L470" s="73"/>
      <c r="M470" s="73"/>
      <c r="N470" s="242"/>
      <c r="O470" t="str">
        <f>IF(C470="","",'OPĆI DIO'!$C$1)</f>
        <v/>
      </c>
      <c r="P470" t="str">
        <f t="shared" si="107"/>
        <v/>
      </c>
      <c r="Q470" t="str">
        <f t="shared" si="108"/>
        <v/>
      </c>
      <c r="R470" t="str">
        <f t="shared" si="109"/>
        <v/>
      </c>
      <c r="S470" t="str">
        <f t="shared" si="110"/>
        <v/>
      </c>
      <c r="T470" t="str">
        <f t="shared" si="111"/>
        <v/>
      </c>
      <c r="U470" t="str">
        <f t="shared" si="112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0" t="str">
        <f t="shared" si="105"/>
        <v/>
      </c>
      <c r="D471" s="43"/>
      <c r="E471" s="39" t="str">
        <f t="shared" si="106"/>
        <v/>
      </c>
      <c r="F471" s="43"/>
      <c r="G471" s="39" t="str">
        <f t="shared" si="102"/>
        <v/>
      </c>
      <c r="H471" s="74"/>
      <c r="I471" s="39" t="str">
        <f t="shared" si="103"/>
        <v/>
      </c>
      <c r="J471" s="39" t="str">
        <f t="shared" si="104"/>
        <v/>
      </c>
      <c r="K471" s="73"/>
      <c r="L471" s="73"/>
      <c r="M471" s="73"/>
      <c r="N471" s="242"/>
      <c r="O471" t="str">
        <f>IF(C471="","",'OPĆI DIO'!$C$1)</f>
        <v/>
      </c>
      <c r="P471" t="str">
        <f t="shared" si="107"/>
        <v/>
      </c>
      <c r="Q471" t="str">
        <f t="shared" si="108"/>
        <v/>
      </c>
      <c r="R471" t="str">
        <f t="shared" si="109"/>
        <v/>
      </c>
      <c r="S471" t="str">
        <f t="shared" si="110"/>
        <v/>
      </c>
      <c r="T471" t="str">
        <f t="shared" si="111"/>
        <v/>
      </c>
      <c r="U471" t="str">
        <f t="shared" si="112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0" t="str">
        <f t="shared" si="105"/>
        <v/>
      </c>
      <c r="D472" s="43"/>
      <c r="E472" s="39" t="str">
        <f t="shared" si="106"/>
        <v/>
      </c>
      <c r="F472" s="43"/>
      <c r="G472" s="39" t="str">
        <f t="shared" si="102"/>
        <v/>
      </c>
      <c r="H472" s="74"/>
      <c r="I472" s="39" t="str">
        <f t="shared" si="103"/>
        <v/>
      </c>
      <c r="J472" s="39" t="str">
        <f t="shared" si="104"/>
        <v/>
      </c>
      <c r="K472" s="73"/>
      <c r="L472" s="73"/>
      <c r="M472" s="73"/>
      <c r="N472" s="242"/>
      <c r="O472" t="str">
        <f>IF(C472="","",'OPĆI DIO'!$C$1)</f>
        <v/>
      </c>
      <c r="P472" t="str">
        <f t="shared" si="107"/>
        <v/>
      </c>
      <c r="Q472" t="str">
        <f t="shared" si="108"/>
        <v/>
      </c>
      <c r="R472" t="str">
        <f t="shared" si="109"/>
        <v/>
      </c>
      <c r="S472" t="str">
        <f t="shared" si="110"/>
        <v/>
      </c>
      <c r="T472" t="str">
        <f t="shared" si="111"/>
        <v/>
      </c>
      <c r="U472" t="str">
        <f t="shared" si="112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0" t="str">
        <f t="shared" si="105"/>
        <v/>
      </c>
      <c r="D473" s="43"/>
      <c r="E473" s="39" t="str">
        <f t="shared" si="106"/>
        <v/>
      </c>
      <c r="F473" s="43"/>
      <c r="G473" s="39" t="str">
        <f t="shared" si="102"/>
        <v/>
      </c>
      <c r="H473" s="74"/>
      <c r="I473" s="39" t="str">
        <f t="shared" si="103"/>
        <v/>
      </c>
      <c r="J473" s="39" t="str">
        <f t="shared" si="104"/>
        <v/>
      </c>
      <c r="K473" s="73"/>
      <c r="L473" s="73"/>
      <c r="M473" s="73"/>
      <c r="N473" s="242"/>
      <c r="O473" t="str">
        <f>IF(C473="","",'OPĆI DIO'!$C$1)</f>
        <v/>
      </c>
      <c r="P473" t="str">
        <f t="shared" si="107"/>
        <v/>
      </c>
      <c r="Q473" t="str">
        <f t="shared" si="108"/>
        <v/>
      </c>
      <c r="R473" t="str">
        <f t="shared" si="109"/>
        <v/>
      </c>
      <c r="S473" t="str">
        <f t="shared" si="110"/>
        <v/>
      </c>
      <c r="T473" t="str">
        <f t="shared" si="111"/>
        <v/>
      </c>
      <c r="U473" t="str">
        <f t="shared" si="112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0" t="str">
        <f t="shared" si="105"/>
        <v/>
      </c>
      <c r="D474" s="43"/>
      <c r="E474" s="39" t="str">
        <f t="shared" si="106"/>
        <v/>
      </c>
      <c r="F474" s="43"/>
      <c r="G474" s="39" t="str">
        <f t="shared" si="102"/>
        <v/>
      </c>
      <c r="H474" s="74"/>
      <c r="I474" s="39" t="str">
        <f t="shared" si="103"/>
        <v/>
      </c>
      <c r="J474" s="39" t="str">
        <f t="shared" si="104"/>
        <v/>
      </c>
      <c r="K474" s="73"/>
      <c r="L474" s="73"/>
      <c r="M474" s="73"/>
      <c r="N474" s="242"/>
      <c r="O474" t="str">
        <f>IF(C474="","",'OPĆI DIO'!$C$1)</f>
        <v/>
      </c>
      <c r="P474" t="str">
        <f t="shared" si="107"/>
        <v/>
      </c>
      <c r="Q474" t="str">
        <f t="shared" si="108"/>
        <v/>
      </c>
      <c r="R474" t="str">
        <f t="shared" si="109"/>
        <v/>
      </c>
      <c r="S474" t="str">
        <f t="shared" si="110"/>
        <v/>
      </c>
      <c r="T474" t="str">
        <f t="shared" si="111"/>
        <v/>
      </c>
      <c r="U474" t="str">
        <f t="shared" si="112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0" t="str">
        <f t="shared" si="105"/>
        <v/>
      </c>
      <c r="D475" s="43"/>
      <c r="E475" s="39" t="str">
        <f t="shared" si="106"/>
        <v/>
      </c>
      <c r="F475" s="43"/>
      <c r="G475" s="39" t="str">
        <f t="shared" si="102"/>
        <v/>
      </c>
      <c r="H475" s="74"/>
      <c r="I475" s="39" t="str">
        <f t="shared" si="103"/>
        <v/>
      </c>
      <c r="J475" s="39" t="str">
        <f t="shared" si="104"/>
        <v/>
      </c>
      <c r="K475" s="73"/>
      <c r="L475" s="73"/>
      <c r="M475" s="73"/>
      <c r="N475" s="242"/>
      <c r="O475" t="str">
        <f>IF(C475="","",'OPĆI DIO'!$C$1)</f>
        <v/>
      </c>
      <c r="P475" t="str">
        <f t="shared" si="107"/>
        <v/>
      </c>
      <c r="Q475" t="str">
        <f t="shared" si="108"/>
        <v/>
      </c>
      <c r="R475" t="str">
        <f t="shared" si="109"/>
        <v/>
      </c>
      <c r="S475" t="str">
        <f t="shared" si="110"/>
        <v/>
      </c>
      <c r="T475" t="str">
        <f t="shared" si="111"/>
        <v/>
      </c>
      <c r="U475" t="str">
        <f t="shared" si="112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0" t="str">
        <f t="shared" si="105"/>
        <v/>
      </c>
      <c r="D476" s="43"/>
      <c r="E476" s="39" t="str">
        <f t="shared" si="106"/>
        <v/>
      </c>
      <c r="F476" s="43"/>
      <c r="G476" s="39" t="str">
        <f t="shared" si="102"/>
        <v/>
      </c>
      <c r="H476" s="74"/>
      <c r="I476" s="39" t="str">
        <f t="shared" si="103"/>
        <v/>
      </c>
      <c r="J476" s="39" t="str">
        <f t="shared" si="104"/>
        <v/>
      </c>
      <c r="K476" s="73"/>
      <c r="L476" s="73"/>
      <c r="M476" s="73"/>
      <c r="N476" s="242"/>
      <c r="O476" t="str">
        <f>IF(C476="","",'OPĆI DIO'!$C$1)</f>
        <v/>
      </c>
      <c r="P476" t="str">
        <f t="shared" si="107"/>
        <v/>
      </c>
      <c r="Q476" t="str">
        <f t="shared" si="108"/>
        <v/>
      </c>
      <c r="R476" t="str">
        <f t="shared" si="109"/>
        <v/>
      </c>
      <c r="S476" t="str">
        <f t="shared" si="110"/>
        <v/>
      </c>
      <c r="T476" t="str">
        <f t="shared" si="111"/>
        <v/>
      </c>
      <c r="U476" t="str">
        <f t="shared" si="112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0" t="str">
        <f t="shared" si="105"/>
        <v/>
      </c>
      <c r="D477" s="43"/>
      <c r="E477" s="39" t="str">
        <f t="shared" si="106"/>
        <v/>
      </c>
      <c r="F477" s="43"/>
      <c r="G477" s="39" t="str">
        <f t="shared" si="102"/>
        <v/>
      </c>
      <c r="H477" s="74"/>
      <c r="I477" s="39" t="str">
        <f t="shared" si="103"/>
        <v/>
      </c>
      <c r="J477" s="39" t="str">
        <f t="shared" si="104"/>
        <v/>
      </c>
      <c r="K477" s="73"/>
      <c r="L477" s="73"/>
      <c r="M477" s="73"/>
      <c r="N477" s="242"/>
      <c r="O477" t="str">
        <f>IF(C477="","",'OPĆI DIO'!$C$1)</f>
        <v/>
      </c>
      <c r="P477" t="str">
        <f t="shared" si="107"/>
        <v/>
      </c>
      <c r="Q477" t="str">
        <f t="shared" si="108"/>
        <v/>
      </c>
      <c r="R477" t="str">
        <f t="shared" si="109"/>
        <v/>
      </c>
      <c r="S477" t="str">
        <f t="shared" si="110"/>
        <v/>
      </c>
      <c r="T477" t="str">
        <f t="shared" si="111"/>
        <v/>
      </c>
      <c r="U477" t="str">
        <f t="shared" si="112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0" t="str">
        <f t="shared" si="105"/>
        <v/>
      </c>
      <c r="D478" s="43"/>
      <c r="E478" s="39" t="str">
        <f t="shared" si="106"/>
        <v/>
      </c>
      <c r="F478" s="43"/>
      <c r="G478" s="39" t="str">
        <f t="shared" si="102"/>
        <v/>
      </c>
      <c r="H478" s="74"/>
      <c r="I478" s="39" t="str">
        <f t="shared" si="103"/>
        <v/>
      </c>
      <c r="J478" s="39" t="str">
        <f t="shared" si="104"/>
        <v/>
      </c>
      <c r="K478" s="73"/>
      <c r="L478" s="73"/>
      <c r="M478" s="73"/>
      <c r="N478" s="242"/>
      <c r="O478" t="str">
        <f>IF(C478="","",'OPĆI DIO'!$C$1)</f>
        <v/>
      </c>
      <c r="P478" t="str">
        <f t="shared" si="107"/>
        <v/>
      </c>
      <c r="Q478" t="str">
        <f t="shared" si="108"/>
        <v/>
      </c>
      <c r="R478" t="str">
        <f t="shared" si="109"/>
        <v/>
      </c>
      <c r="S478" t="str">
        <f t="shared" si="110"/>
        <v/>
      </c>
      <c r="T478" t="str">
        <f t="shared" si="111"/>
        <v/>
      </c>
      <c r="U478" t="str">
        <f t="shared" si="112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0" t="str">
        <f t="shared" si="105"/>
        <v/>
      </c>
      <c r="D479" s="43"/>
      <c r="E479" s="39" t="str">
        <f t="shared" si="106"/>
        <v/>
      </c>
      <c r="F479" s="43"/>
      <c r="G479" s="39" t="str">
        <f t="shared" si="102"/>
        <v/>
      </c>
      <c r="H479" s="74"/>
      <c r="I479" s="39" t="str">
        <f t="shared" si="103"/>
        <v/>
      </c>
      <c r="J479" s="39" t="str">
        <f t="shared" si="104"/>
        <v/>
      </c>
      <c r="K479" s="73"/>
      <c r="L479" s="73"/>
      <c r="M479" s="73"/>
      <c r="N479" s="242"/>
      <c r="O479" t="str">
        <f>IF(C479="","",'OPĆI DIO'!$C$1)</f>
        <v/>
      </c>
      <c r="P479" t="str">
        <f t="shared" si="107"/>
        <v/>
      </c>
      <c r="Q479" t="str">
        <f t="shared" si="108"/>
        <v/>
      </c>
      <c r="R479" t="str">
        <f t="shared" si="109"/>
        <v/>
      </c>
      <c r="S479" t="str">
        <f t="shared" si="110"/>
        <v/>
      </c>
      <c r="T479" t="str">
        <f t="shared" si="111"/>
        <v/>
      </c>
      <c r="U479" t="str">
        <f t="shared" si="112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0" t="str">
        <f t="shared" si="105"/>
        <v/>
      </c>
      <c r="D480" s="43"/>
      <c r="E480" s="39" t="str">
        <f t="shared" si="106"/>
        <v/>
      </c>
      <c r="F480" s="43"/>
      <c r="G480" s="39" t="str">
        <f t="shared" si="102"/>
        <v/>
      </c>
      <c r="H480" s="74"/>
      <c r="I480" s="39" t="str">
        <f t="shared" si="103"/>
        <v/>
      </c>
      <c r="J480" s="39" t="str">
        <f t="shared" si="104"/>
        <v/>
      </c>
      <c r="K480" s="73"/>
      <c r="L480" s="73"/>
      <c r="M480" s="73"/>
      <c r="N480" s="242"/>
      <c r="O480" t="str">
        <f>IF(C480="","",'OPĆI DIO'!$C$1)</f>
        <v/>
      </c>
      <c r="P480" t="str">
        <f t="shared" si="107"/>
        <v/>
      </c>
      <c r="Q480" t="str">
        <f t="shared" si="108"/>
        <v/>
      </c>
      <c r="R480" t="str">
        <f t="shared" si="109"/>
        <v/>
      </c>
      <c r="S480" t="str">
        <f t="shared" si="110"/>
        <v/>
      </c>
      <c r="T480" t="str">
        <f t="shared" si="111"/>
        <v/>
      </c>
      <c r="U480" t="str">
        <f t="shared" si="112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0" t="str">
        <f t="shared" si="105"/>
        <v/>
      </c>
      <c r="D481" s="43"/>
      <c r="E481" s="39" t="str">
        <f t="shared" si="106"/>
        <v/>
      </c>
      <c r="F481" s="43"/>
      <c r="G481" s="39" t="str">
        <f t="shared" si="102"/>
        <v/>
      </c>
      <c r="H481" s="74"/>
      <c r="I481" s="39" t="str">
        <f t="shared" si="103"/>
        <v/>
      </c>
      <c r="J481" s="39" t="str">
        <f t="shared" si="104"/>
        <v/>
      </c>
      <c r="K481" s="73"/>
      <c r="L481" s="73"/>
      <c r="M481" s="73"/>
      <c r="N481" s="242"/>
      <c r="O481" t="str">
        <f>IF(C481="","",'OPĆI DIO'!$C$1)</f>
        <v/>
      </c>
      <c r="P481" t="str">
        <f t="shared" si="107"/>
        <v/>
      </c>
      <c r="Q481" t="str">
        <f t="shared" si="108"/>
        <v/>
      </c>
      <c r="R481" t="str">
        <f t="shared" si="109"/>
        <v/>
      </c>
      <c r="S481" t="str">
        <f t="shared" si="110"/>
        <v/>
      </c>
      <c r="T481" t="str">
        <f t="shared" si="111"/>
        <v/>
      </c>
      <c r="U481" t="str">
        <f t="shared" si="112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0" t="str">
        <f t="shared" si="105"/>
        <v/>
      </c>
      <c r="D482" s="43"/>
      <c r="E482" s="39" t="str">
        <f t="shared" si="106"/>
        <v/>
      </c>
      <c r="F482" s="43"/>
      <c r="G482" s="39" t="str">
        <f t="shared" si="102"/>
        <v/>
      </c>
      <c r="H482" s="74"/>
      <c r="I482" s="39" t="str">
        <f t="shared" si="103"/>
        <v/>
      </c>
      <c r="J482" s="39" t="str">
        <f t="shared" si="104"/>
        <v/>
      </c>
      <c r="K482" s="73"/>
      <c r="L482" s="73"/>
      <c r="M482" s="73"/>
      <c r="N482" s="242"/>
      <c r="O482" t="str">
        <f>IF(C482="","",'OPĆI DIO'!$C$1)</f>
        <v/>
      </c>
      <c r="P482" t="str">
        <f t="shared" si="107"/>
        <v/>
      </c>
      <c r="Q482" t="str">
        <f t="shared" si="108"/>
        <v/>
      </c>
      <c r="R482" t="str">
        <f t="shared" si="109"/>
        <v/>
      </c>
      <c r="S482" t="str">
        <f t="shared" si="110"/>
        <v/>
      </c>
      <c r="T482" t="str">
        <f t="shared" si="111"/>
        <v/>
      </c>
      <c r="U482" t="str">
        <f t="shared" si="112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0" t="str">
        <f t="shared" si="105"/>
        <v/>
      </c>
      <c r="D483" s="43"/>
      <c r="E483" s="39" t="str">
        <f t="shared" si="106"/>
        <v/>
      </c>
      <c r="F483" s="43"/>
      <c r="G483" s="39" t="str">
        <f t="shared" si="102"/>
        <v/>
      </c>
      <c r="H483" s="74"/>
      <c r="I483" s="39" t="str">
        <f t="shared" si="103"/>
        <v/>
      </c>
      <c r="J483" s="39" t="str">
        <f t="shared" si="104"/>
        <v/>
      </c>
      <c r="K483" s="73"/>
      <c r="L483" s="73"/>
      <c r="M483" s="73"/>
      <c r="N483" s="242"/>
      <c r="O483" t="str">
        <f>IF(C483="","",'OPĆI DIO'!$C$1)</f>
        <v/>
      </c>
      <c r="P483" t="str">
        <f t="shared" si="107"/>
        <v/>
      </c>
      <c r="Q483" t="str">
        <f t="shared" si="108"/>
        <v/>
      </c>
      <c r="R483" t="str">
        <f t="shared" si="109"/>
        <v/>
      </c>
      <c r="S483" t="str">
        <f t="shared" si="110"/>
        <v/>
      </c>
      <c r="T483" t="str">
        <f t="shared" si="111"/>
        <v/>
      </c>
      <c r="U483" t="str">
        <f t="shared" si="112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0" t="str">
        <f t="shared" si="105"/>
        <v/>
      </c>
      <c r="D484" s="43"/>
      <c r="E484" s="39" t="str">
        <f t="shared" si="106"/>
        <v/>
      </c>
      <c r="F484" s="43"/>
      <c r="G484" s="39" t="str">
        <f t="shared" si="102"/>
        <v/>
      </c>
      <c r="H484" s="74"/>
      <c r="I484" s="39" t="str">
        <f t="shared" si="103"/>
        <v/>
      </c>
      <c r="J484" s="39" t="str">
        <f t="shared" si="104"/>
        <v/>
      </c>
      <c r="K484" s="73"/>
      <c r="L484" s="73"/>
      <c r="M484" s="73"/>
      <c r="N484" s="242"/>
      <c r="O484" t="str">
        <f>IF(C484="","",'OPĆI DIO'!$C$1)</f>
        <v/>
      </c>
      <c r="P484" t="str">
        <f t="shared" si="107"/>
        <v/>
      </c>
      <c r="Q484" t="str">
        <f t="shared" si="108"/>
        <v/>
      </c>
      <c r="R484" t="str">
        <f t="shared" si="109"/>
        <v/>
      </c>
      <c r="S484" t="str">
        <f t="shared" si="110"/>
        <v/>
      </c>
      <c r="T484" t="str">
        <f t="shared" si="111"/>
        <v/>
      </c>
      <c r="U484" t="str">
        <f t="shared" si="112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0" t="str">
        <f t="shared" si="105"/>
        <v/>
      </c>
      <c r="D485" s="43"/>
      <c r="E485" s="39" t="str">
        <f t="shared" si="106"/>
        <v/>
      </c>
      <c r="F485" s="43"/>
      <c r="G485" s="39" t="str">
        <f t="shared" si="102"/>
        <v/>
      </c>
      <c r="H485" s="74"/>
      <c r="I485" s="39" t="str">
        <f t="shared" si="103"/>
        <v/>
      </c>
      <c r="J485" s="39" t="str">
        <f t="shared" si="104"/>
        <v/>
      </c>
      <c r="K485" s="73"/>
      <c r="L485" s="73"/>
      <c r="M485" s="73"/>
      <c r="N485" s="242"/>
      <c r="O485" t="str">
        <f>IF(C485="","",'OPĆI DIO'!$C$1)</f>
        <v/>
      </c>
      <c r="P485" t="str">
        <f t="shared" si="107"/>
        <v/>
      </c>
      <c r="Q485" t="str">
        <f t="shared" si="108"/>
        <v/>
      </c>
      <c r="R485" t="str">
        <f t="shared" si="109"/>
        <v/>
      </c>
      <c r="S485" t="str">
        <f t="shared" si="110"/>
        <v/>
      </c>
      <c r="T485" t="str">
        <f t="shared" si="111"/>
        <v/>
      </c>
      <c r="U485" t="str">
        <f t="shared" si="112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0" t="str">
        <f t="shared" si="105"/>
        <v/>
      </c>
      <c r="D486" s="43"/>
      <c r="E486" s="39" t="str">
        <f t="shared" si="106"/>
        <v/>
      </c>
      <c r="F486" s="43"/>
      <c r="G486" s="39" t="str">
        <f t="shared" si="102"/>
        <v/>
      </c>
      <c r="H486" s="74"/>
      <c r="I486" s="39" t="str">
        <f t="shared" si="103"/>
        <v/>
      </c>
      <c r="J486" s="39" t="str">
        <f t="shared" si="104"/>
        <v/>
      </c>
      <c r="K486" s="73"/>
      <c r="L486" s="73"/>
      <c r="M486" s="73"/>
      <c r="N486" s="242"/>
      <c r="O486" t="str">
        <f>IF(C486="","",'OPĆI DIO'!$C$1)</f>
        <v/>
      </c>
      <c r="P486" t="str">
        <f t="shared" si="107"/>
        <v/>
      </c>
      <c r="Q486" t="str">
        <f t="shared" si="108"/>
        <v/>
      </c>
      <c r="R486" t="str">
        <f t="shared" si="109"/>
        <v/>
      </c>
      <c r="S486" t="str">
        <f t="shared" si="110"/>
        <v/>
      </c>
      <c r="T486" t="str">
        <f t="shared" si="111"/>
        <v/>
      </c>
      <c r="U486" t="str">
        <f t="shared" si="112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0" t="str">
        <f t="shared" si="105"/>
        <v/>
      </c>
      <c r="D487" s="43"/>
      <c r="E487" s="39" t="str">
        <f t="shared" si="106"/>
        <v/>
      </c>
      <c r="F487" s="43"/>
      <c r="G487" s="39" t="str">
        <f t="shared" si="102"/>
        <v/>
      </c>
      <c r="H487" s="74"/>
      <c r="I487" s="39" t="str">
        <f t="shared" si="103"/>
        <v/>
      </c>
      <c r="J487" s="39" t="str">
        <f t="shared" si="104"/>
        <v/>
      </c>
      <c r="K487" s="73"/>
      <c r="L487" s="73"/>
      <c r="M487" s="73"/>
      <c r="N487" s="242"/>
      <c r="O487" t="str">
        <f>IF(C487="","",'OPĆI DIO'!$C$1)</f>
        <v/>
      </c>
      <c r="P487" t="str">
        <f t="shared" si="107"/>
        <v/>
      </c>
      <c r="Q487" t="str">
        <f t="shared" si="108"/>
        <v/>
      </c>
      <c r="R487" t="str">
        <f t="shared" si="109"/>
        <v/>
      </c>
      <c r="S487" t="str">
        <f t="shared" si="110"/>
        <v/>
      </c>
      <c r="T487" t="str">
        <f t="shared" si="111"/>
        <v/>
      </c>
      <c r="U487" t="str">
        <f t="shared" si="112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0" t="str">
        <f t="shared" si="105"/>
        <v/>
      </c>
      <c r="D488" s="43"/>
      <c r="E488" s="39" t="str">
        <f t="shared" si="106"/>
        <v/>
      </c>
      <c r="F488" s="43"/>
      <c r="G488" s="39" t="str">
        <f t="shared" si="102"/>
        <v/>
      </c>
      <c r="H488" s="74"/>
      <c r="I488" s="39" t="str">
        <f t="shared" si="103"/>
        <v/>
      </c>
      <c r="J488" s="39" t="str">
        <f t="shared" si="104"/>
        <v/>
      </c>
      <c r="K488" s="73"/>
      <c r="L488" s="73"/>
      <c r="M488" s="73"/>
      <c r="N488" s="242"/>
      <c r="O488" t="str">
        <f>IF(C488="","",'OPĆI DIO'!$C$1)</f>
        <v/>
      </c>
      <c r="P488" t="str">
        <f t="shared" si="107"/>
        <v/>
      </c>
      <c r="Q488" t="str">
        <f t="shared" si="108"/>
        <v/>
      </c>
      <c r="R488" t="str">
        <f t="shared" si="109"/>
        <v/>
      </c>
      <c r="S488" t="str">
        <f t="shared" si="110"/>
        <v/>
      </c>
      <c r="T488" t="str">
        <f t="shared" si="111"/>
        <v/>
      </c>
      <c r="U488" t="str">
        <f t="shared" si="112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0" t="str">
        <f t="shared" si="105"/>
        <v/>
      </c>
      <c r="D489" s="43"/>
      <c r="E489" s="39" t="str">
        <f t="shared" si="106"/>
        <v/>
      </c>
      <c r="F489" s="43"/>
      <c r="G489" s="39" t="str">
        <f t="shared" si="102"/>
        <v/>
      </c>
      <c r="H489" s="74"/>
      <c r="I489" s="39" t="str">
        <f t="shared" si="103"/>
        <v/>
      </c>
      <c r="J489" s="39" t="str">
        <f t="shared" si="104"/>
        <v/>
      </c>
      <c r="K489" s="73"/>
      <c r="L489" s="73"/>
      <c r="M489" s="73"/>
      <c r="N489" s="242"/>
      <c r="O489" t="str">
        <f>IF(C489="","",'OPĆI DIO'!$C$1)</f>
        <v/>
      </c>
      <c r="P489" t="str">
        <f t="shared" si="107"/>
        <v/>
      </c>
      <c r="Q489" t="str">
        <f t="shared" si="108"/>
        <v/>
      </c>
      <c r="R489" t="str">
        <f t="shared" si="109"/>
        <v/>
      </c>
      <c r="S489" t="str">
        <f t="shared" si="110"/>
        <v/>
      </c>
      <c r="T489" t="str">
        <f t="shared" si="111"/>
        <v/>
      </c>
      <c r="U489" t="str">
        <f t="shared" si="112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0" t="str">
        <f t="shared" si="105"/>
        <v/>
      </c>
      <c r="D490" s="43"/>
      <c r="E490" s="39" t="str">
        <f t="shared" si="106"/>
        <v/>
      </c>
      <c r="F490" s="43"/>
      <c r="G490" s="39" t="str">
        <f t="shared" si="102"/>
        <v/>
      </c>
      <c r="H490" s="74"/>
      <c r="I490" s="39" t="str">
        <f t="shared" si="103"/>
        <v/>
      </c>
      <c r="J490" s="39" t="str">
        <f t="shared" si="104"/>
        <v/>
      </c>
      <c r="K490" s="73"/>
      <c r="L490" s="73"/>
      <c r="M490" s="73"/>
      <c r="N490" s="242"/>
      <c r="O490" t="str">
        <f>IF(C490="","",'OPĆI DIO'!$C$1)</f>
        <v/>
      </c>
      <c r="P490" t="str">
        <f t="shared" si="107"/>
        <v/>
      </c>
      <c r="Q490" t="str">
        <f t="shared" si="108"/>
        <v/>
      </c>
      <c r="R490" t="str">
        <f t="shared" si="109"/>
        <v/>
      </c>
      <c r="S490" t="str">
        <f t="shared" si="110"/>
        <v/>
      </c>
      <c r="T490" t="str">
        <f t="shared" si="111"/>
        <v/>
      </c>
      <c r="U490" t="str">
        <f t="shared" si="112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0" t="str">
        <f t="shared" si="105"/>
        <v/>
      </c>
      <c r="D491" s="43"/>
      <c r="E491" s="39" t="str">
        <f t="shared" si="106"/>
        <v/>
      </c>
      <c r="F491" s="43"/>
      <c r="G491" s="39" t="str">
        <f t="shared" si="102"/>
        <v/>
      </c>
      <c r="H491" s="74"/>
      <c r="I491" s="39" t="str">
        <f t="shared" si="103"/>
        <v/>
      </c>
      <c r="J491" s="39" t="str">
        <f t="shared" si="104"/>
        <v/>
      </c>
      <c r="K491" s="73"/>
      <c r="L491" s="73"/>
      <c r="M491" s="73"/>
      <c r="N491" s="242"/>
      <c r="O491" t="str">
        <f>IF(C491="","",'OPĆI DIO'!$C$1)</f>
        <v/>
      </c>
      <c r="P491" t="str">
        <f t="shared" si="107"/>
        <v/>
      </c>
      <c r="Q491" t="str">
        <f t="shared" si="108"/>
        <v/>
      </c>
      <c r="R491" t="str">
        <f t="shared" si="109"/>
        <v/>
      </c>
      <c r="S491" t="str">
        <f t="shared" si="110"/>
        <v/>
      </c>
      <c r="T491" t="str">
        <f t="shared" si="111"/>
        <v/>
      </c>
      <c r="U491" t="str">
        <f t="shared" si="112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0" t="str">
        <f t="shared" si="105"/>
        <v/>
      </c>
      <c r="D492" s="43"/>
      <c r="E492" s="39" t="str">
        <f t="shared" si="106"/>
        <v/>
      </c>
      <c r="F492" s="43"/>
      <c r="G492" s="39" t="str">
        <f t="shared" si="102"/>
        <v/>
      </c>
      <c r="H492" s="74"/>
      <c r="I492" s="39" t="str">
        <f t="shared" si="103"/>
        <v/>
      </c>
      <c r="J492" s="39" t="str">
        <f t="shared" si="104"/>
        <v/>
      </c>
      <c r="K492" s="73"/>
      <c r="L492" s="73"/>
      <c r="M492" s="73"/>
      <c r="N492" s="242"/>
      <c r="O492" t="str">
        <f>IF(C492="","",'OPĆI DIO'!$C$1)</f>
        <v/>
      </c>
      <c r="P492" t="str">
        <f t="shared" si="107"/>
        <v/>
      </c>
      <c r="Q492" t="str">
        <f t="shared" si="108"/>
        <v/>
      </c>
      <c r="R492" t="str">
        <f t="shared" si="109"/>
        <v/>
      </c>
      <c r="S492" t="str">
        <f t="shared" si="110"/>
        <v/>
      </c>
      <c r="T492" t="str">
        <f t="shared" si="111"/>
        <v/>
      </c>
      <c r="U492" t="str">
        <f t="shared" si="112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0" t="str">
        <f t="shared" si="105"/>
        <v/>
      </c>
      <c r="D493" s="43"/>
      <c r="E493" s="39" t="str">
        <f t="shared" si="106"/>
        <v/>
      </c>
      <c r="F493" s="43"/>
      <c r="G493" s="39" t="str">
        <f t="shared" si="102"/>
        <v/>
      </c>
      <c r="H493" s="74"/>
      <c r="I493" s="39" t="str">
        <f t="shared" si="103"/>
        <v/>
      </c>
      <c r="J493" s="39" t="str">
        <f t="shared" si="104"/>
        <v/>
      </c>
      <c r="K493" s="73"/>
      <c r="L493" s="73"/>
      <c r="M493" s="73"/>
      <c r="N493" s="242"/>
      <c r="O493" t="str">
        <f>IF(C493="","",'OPĆI DIO'!$C$1)</f>
        <v/>
      </c>
      <c r="P493" t="str">
        <f t="shared" si="107"/>
        <v/>
      </c>
      <c r="Q493" t="str">
        <f t="shared" si="108"/>
        <v/>
      </c>
      <c r="R493" t="str">
        <f t="shared" si="109"/>
        <v/>
      </c>
      <c r="S493" t="str">
        <f t="shared" si="110"/>
        <v/>
      </c>
      <c r="T493" t="str">
        <f t="shared" si="111"/>
        <v/>
      </c>
      <c r="U493" t="str">
        <f t="shared" si="112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0" t="str">
        <f t="shared" si="105"/>
        <v/>
      </c>
      <c r="D494" s="43"/>
      <c r="E494" s="39" t="str">
        <f t="shared" si="106"/>
        <v/>
      </c>
      <c r="F494" s="43"/>
      <c r="G494" s="39" t="str">
        <f t="shared" si="102"/>
        <v/>
      </c>
      <c r="H494" s="74"/>
      <c r="I494" s="39" t="str">
        <f t="shared" si="103"/>
        <v/>
      </c>
      <c r="J494" s="39" t="str">
        <f t="shared" si="104"/>
        <v/>
      </c>
      <c r="K494" s="73"/>
      <c r="L494" s="73"/>
      <c r="M494" s="73"/>
      <c r="N494" s="242"/>
      <c r="O494" t="str">
        <f>IF(C494="","",'OPĆI DIO'!$C$1)</f>
        <v/>
      </c>
      <c r="P494" t="str">
        <f t="shared" si="107"/>
        <v/>
      </c>
      <c r="Q494" t="str">
        <f t="shared" si="108"/>
        <v/>
      </c>
      <c r="R494" t="str">
        <f t="shared" si="109"/>
        <v/>
      </c>
      <c r="S494" t="str">
        <f t="shared" si="110"/>
        <v/>
      </c>
      <c r="T494" t="str">
        <f t="shared" si="111"/>
        <v/>
      </c>
      <c r="U494" t="str">
        <f t="shared" si="112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0" t="str">
        <f t="shared" si="105"/>
        <v/>
      </c>
      <c r="D495" s="43"/>
      <c r="E495" s="39" t="str">
        <f t="shared" si="106"/>
        <v/>
      </c>
      <c r="F495" s="43"/>
      <c r="G495" s="39" t="str">
        <f t="shared" si="102"/>
        <v/>
      </c>
      <c r="H495" s="74"/>
      <c r="I495" s="39" t="str">
        <f t="shared" si="103"/>
        <v/>
      </c>
      <c r="J495" s="39" t="str">
        <f t="shared" si="104"/>
        <v/>
      </c>
      <c r="K495" s="73"/>
      <c r="L495" s="73"/>
      <c r="M495" s="73"/>
      <c r="N495" s="242"/>
      <c r="O495" t="str">
        <f>IF(C495="","",'OPĆI DIO'!$C$1)</f>
        <v/>
      </c>
      <c r="P495" t="str">
        <f t="shared" si="107"/>
        <v/>
      </c>
      <c r="Q495" t="str">
        <f t="shared" si="108"/>
        <v/>
      </c>
      <c r="R495" t="str">
        <f t="shared" si="109"/>
        <v/>
      </c>
      <c r="S495" t="str">
        <f t="shared" si="110"/>
        <v/>
      </c>
      <c r="T495" t="str">
        <f t="shared" si="111"/>
        <v/>
      </c>
      <c r="U495" t="str">
        <f t="shared" si="112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0" t="str">
        <f t="shared" si="105"/>
        <v/>
      </c>
      <c r="D496" s="43"/>
      <c r="E496" s="39" t="str">
        <f t="shared" si="106"/>
        <v/>
      </c>
      <c r="F496" s="43"/>
      <c r="G496" s="39" t="str">
        <f t="shared" si="102"/>
        <v/>
      </c>
      <c r="H496" s="74"/>
      <c r="I496" s="39" t="str">
        <f t="shared" si="103"/>
        <v/>
      </c>
      <c r="J496" s="39" t="str">
        <f t="shared" si="104"/>
        <v/>
      </c>
      <c r="K496" s="73"/>
      <c r="L496" s="73"/>
      <c r="M496" s="73"/>
      <c r="N496" s="242"/>
      <c r="O496" t="str">
        <f>IF(C496="","",'OPĆI DIO'!$C$1)</f>
        <v/>
      </c>
      <c r="P496" t="str">
        <f t="shared" si="107"/>
        <v/>
      </c>
      <c r="Q496" t="str">
        <f t="shared" si="108"/>
        <v/>
      </c>
      <c r="R496" t="str">
        <f t="shared" si="109"/>
        <v/>
      </c>
      <c r="S496" t="str">
        <f t="shared" si="110"/>
        <v/>
      </c>
      <c r="T496" t="str">
        <f t="shared" si="111"/>
        <v/>
      </c>
      <c r="U496" t="str">
        <f t="shared" si="112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0" t="str">
        <f t="shared" si="105"/>
        <v/>
      </c>
      <c r="D497" s="43"/>
      <c r="E497" s="39" t="str">
        <f t="shared" si="106"/>
        <v/>
      </c>
      <c r="F497" s="43"/>
      <c r="G497" s="39" t="str">
        <f t="shared" si="102"/>
        <v/>
      </c>
      <c r="H497" s="74"/>
      <c r="I497" s="39" t="str">
        <f t="shared" si="103"/>
        <v/>
      </c>
      <c r="J497" s="39" t="str">
        <f t="shared" si="104"/>
        <v/>
      </c>
      <c r="K497" s="73"/>
      <c r="L497" s="73"/>
      <c r="M497" s="73"/>
      <c r="N497" s="242"/>
      <c r="O497" t="str">
        <f>IF(C497="","",'OPĆI DIO'!$C$1)</f>
        <v/>
      </c>
      <c r="P497" t="str">
        <f t="shared" si="107"/>
        <v/>
      </c>
      <c r="Q497" t="str">
        <f t="shared" si="108"/>
        <v/>
      </c>
      <c r="R497" t="str">
        <f t="shared" si="109"/>
        <v/>
      </c>
      <c r="S497" t="str">
        <f t="shared" si="110"/>
        <v/>
      </c>
      <c r="T497" t="str">
        <f t="shared" si="111"/>
        <v/>
      </c>
      <c r="U497" t="str">
        <f t="shared" si="112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0" t="str">
        <f t="shared" si="105"/>
        <v/>
      </c>
      <c r="D498" s="43"/>
      <c r="E498" s="39" t="str">
        <f t="shared" si="106"/>
        <v/>
      </c>
      <c r="F498" s="43"/>
      <c r="G498" s="39" t="str">
        <f t="shared" si="102"/>
        <v/>
      </c>
      <c r="H498" s="74"/>
      <c r="I498" s="39" t="str">
        <f t="shared" si="103"/>
        <v/>
      </c>
      <c r="J498" s="39" t="str">
        <f t="shared" si="104"/>
        <v/>
      </c>
      <c r="K498" s="73"/>
      <c r="L498" s="73"/>
      <c r="M498" s="73"/>
      <c r="N498" s="242"/>
      <c r="O498" t="str">
        <f>IF(C498="","",'OPĆI DIO'!$C$1)</f>
        <v/>
      </c>
      <c r="P498" t="str">
        <f t="shared" si="107"/>
        <v/>
      </c>
      <c r="Q498" t="str">
        <f t="shared" si="108"/>
        <v/>
      </c>
      <c r="R498" t="str">
        <f t="shared" si="109"/>
        <v/>
      </c>
      <c r="S498" t="str">
        <f t="shared" si="110"/>
        <v/>
      </c>
      <c r="T498" t="str">
        <f t="shared" si="111"/>
        <v/>
      </c>
      <c r="U498" t="str">
        <f t="shared" si="112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0" t="str">
        <f t="shared" si="105"/>
        <v/>
      </c>
      <c r="D499" s="43"/>
      <c r="E499" s="39" t="str">
        <f t="shared" si="106"/>
        <v/>
      </c>
      <c r="F499" s="43"/>
      <c r="G499" s="39" t="str">
        <f t="shared" si="102"/>
        <v/>
      </c>
      <c r="H499" s="74"/>
      <c r="I499" s="39" t="str">
        <f t="shared" si="103"/>
        <v/>
      </c>
      <c r="J499" s="39" t="str">
        <f t="shared" si="104"/>
        <v/>
      </c>
      <c r="K499" s="73"/>
      <c r="L499" s="73"/>
      <c r="M499" s="73"/>
      <c r="N499" s="242"/>
      <c r="O499" t="str">
        <f>IF(C499="","",'OPĆI DIO'!$C$1)</f>
        <v/>
      </c>
      <c r="P499" t="str">
        <f t="shared" si="107"/>
        <v/>
      </c>
      <c r="Q499" t="str">
        <f t="shared" si="108"/>
        <v/>
      </c>
      <c r="R499" t="str">
        <f t="shared" si="109"/>
        <v/>
      </c>
      <c r="S499" t="str">
        <f t="shared" si="110"/>
        <v/>
      </c>
      <c r="T499" t="str">
        <f t="shared" si="111"/>
        <v/>
      </c>
      <c r="U499" t="str">
        <f t="shared" si="112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0" t="str">
        <f t="shared" si="105"/>
        <v/>
      </c>
      <c r="D500" s="43"/>
      <c r="E500" s="39" t="str">
        <f t="shared" si="106"/>
        <v/>
      </c>
      <c r="F500" s="43"/>
      <c r="G500" s="39" t="str">
        <f t="shared" si="102"/>
        <v/>
      </c>
      <c r="H500" s="74"/>
      <c r="I500" s="39" t="str">
        <f t="shared" si="103"/>
        <v/>
      </c>
      <c r="J500" s="39" t="str">
        <f t="shared" si="104"/>
        <v/>
      </c>
      <c r="K500" s="73"/>
      <c r="L500" s="73"/>
      <c r="M500" s="73"/>
      <c r="N500" s="242"/>
      <c r="O500" t="str">
        <f>IF(C500="","",'OPĆI DIO'!$C$1)</f>
        <v/>
      </c>
      <c r="P500" t="str">
        <f t="shared" si="107"/>
        <v/>
      </c>
      <c r="Q500" t="str">
        <f t="shared" si="108"/>
        <v/>
      </c>
      <c r="R500" t="str">
        <f t="shared" si="109"/>
        <v/>
      </c>
      <c r="S500" t="str">
        <f t="shared" si="110"/>
        <v/>
      </c>
      <c r="T500" t="str">
        <f t="shared" si="111"/>
        <v/>
      </c>
      <c r="U500" t="str">
        <f t="shared" si="112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0" t="str">
        <f t="shared" si="105"/>
        <v/>
      </c>
      <c r="D501" s="43"/>
      <c r="E501" s="39" t="str">
        <f t="shared" si="106"/>
        <v/>
      </c>
      <c r="F501" s="43"/>
      <c r="G501" s="39" t="str">
        <f t="shared" si="102"/>
        <v/>
      </c>
      <c r="H501" s="74"/>
      <c r="I501" s="39" t="str">
        <f t="shared" si="103"/>
        <v/>
      </c>
      <c r="J501" s="39" t="str">
        <f t="shared" si="104"/>
        <v/>
      </c>
      <c r="K501" s="73"/>
      <c r="L501" s="73"/>
      <c r="M501" s="73"/>
      <c r="N501" s="242"/>
      <c r="O501" t="str">
        <f>IF(C501="","",'OPĆI DIO'!$C$1)</f>
        <v/>
      </c>
      <c r="P501" t="str">
        <f t="shared" si="107"/>
        <v/>
      </c>
      <c r="Q501" t="str">
        <f t="shared" si="108"/>
        <v/>
      </c>
      <c r="R501" t="str">
        <f t="shared" si="109"/>
        <v/>
      </c>
      <c r="S501" t="str">
        <f t="shared" si="110"/>
        <v/>
      </c>
      <c r="T501" t="str">
        <f t="shared" si="111"/>
        <v/>
      </c>
      <c r="U501" t="str">
        <f t="shared" si="112"/>
        <v/>
      </c>
    </row>
    <row r="502" spans="1:21"/>
  </sheetData>
  <sheetProtection algorithmName="SHA-512" hashValue="7UAjnnT8yy1GOvqGvGINSQq62z2USWqt5V+87iyKn9PMMrDBW9rM4NsjqwybhSykoAsRz3sW4AagcBaUEyVMGA==" saltValue="j4Dt5Ivba8F6u2gC1bex0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209:N501">
    <cfRule type="expression" dxfId="2" priority="4">
      <formula>IF(OR(F209=3691,F209=3692,F209=3693,F209=3694),1,0)</formula>
    </cfRule>
  </conditionalFormatting>
  <conditionalFormatting sqref="N3:N208">
    <cfRule type="expression" dxfId="1" priority="1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2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3000000}">
      <formula1>$AE$6:$AE$280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$V$6:$V$43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5000000}">
      <formula1>$AE$6:$AE$356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:B23"/>
    </sheetView>
  </sheetViews>
  <sheetFormatPr defaultColWidth="0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5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16384" width="9.140625" hidden="1"/>
  </cols>
  <sheetData>
    <row r="1" spans="1:37" ht="35.25" customHeight="1">
      <c r="A1" s="317" t="s">
        <v>1297</v>
      </c>
      <c r="B1" s="317"/>
      <c r="C1" s="317"/>
      <c r="D1" s="76" t="str">
        <f>IF(OR('OPĆI DIO'!C1="odaberite -",'OPĆI DIO'!C1=""),"Molimo odaberite proračunskog korisnika na radnom listu Opći podaci!","")</f>
        <v/>
      </c>
      <c r="K1" s="119" t="s">
        <v>48</v>
      </c>
      <c r="Q1" s="243"/>
    </row>
    <row r="2" spans="1:37" ht="60">
      <c r="A2" s="37" t="s">
        <v>473</v>
      </c>
      <c r="B2" s="41" t="s">
        <v>1298</v>
      </c>
      <c r="C2" s="37" t="s">
        <v>475</v>
      </c>
      <c r="D2" s="41" t="s">
        <v>632</v>
      </c>
      <c r="E2" s="37" t="s">
        <v>478</v>
      </c>
      <c r="F2" s="41" t="s">
        <v>1299</v>
      </c>
      <c r="G2" s="37" t="s">
        <v>634</v>
      </c>
      <c r="H2" s="114" t="s">
        <v>635</v>
      </c>
      <c r="I2" s="77" t="s">
        <v>54</v>
      </c>
      <c r="J2" s="77" t="s">
        <v>55</v>
      </c>
      <c r="K2" s="77" t="s">
        <v>56</v>
      </c>
      <c r="L2" s="82" t="s">
        <v>1300</v>
      </c>
      <c r="M2" s="82" t="s">
        <v>1301</v>
      </c>
      <c r="N2" s="82" t="s">
        <v>1302</v>
      </c>
      <c r="O2" s="82" t="s">
        <v>1303</v>
      </c>
      <c r="P2" s="82" t="s">
        <v>1304</v>
      </c>
      <c r="Q2" s="110" t="s">
        <v>636</v>
      </c>
      <c r="R2" s="110" t="s">
        <v>480</v>
      </c>
      <c r="S2" s="38" t="s">
        <v>481</v>
      </c>
      <c r="T2" s="38" t="s">
        <v>482</v>
      </c>
      <c r="U2" s="103" t="s">
        <v>638</v>
      </c>
      <c r="V2" s="38" t="s">
        <v>639</v>
      </c>
      <c r="W2" s="103" t="s">
        <v>640</v>
      </c>
      <c r="X2" s="38"/>
    </row>
    <row r="3" spans="1:37">
      <c r="A3" s="272" t="str">
        <f>IFERROR(VLOOKUP(B3,$X$6:$AA$43,4,FALSE),"")</f>
        <v/>
      </c>
      <c r="B3" s="271"/>
      <c r="C3" s="39" t="str">
        <f>IFERROR(VLOOKUP(B3,$X$6:$AA$43,2,FALSE),"")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2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2" t="str">
        <f t="shared" ref="A4:A67" si="0">IFERROR(VLOOKUP(B4,$X$6:$AA$43,4,FALSE),"")</f>
        <v/>
      </c>
      <c r="B4" s="271"/>
      <c r="C4" s="39" t="str">
        <f t="shared" ref="C4:C67" si="1">IFERROR(VLOOKUP(B4,$X$6:$AA$43,2,FALSE),"")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2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2" t="str">
        <f t="shared" si="0"/>
        <v/>
      </c>
      <c r="B5" s="271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2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474</v>
      </c>
      <c r="Y5" t="s">
        <v>475</v>
      </c>
      <c r="AB5">
        <v>3111</v>
      </c>
      <c r="AC5" t="s">
        <v>641</v>
      </c>
      <c r="AE5" t="str">
        <f t="shared" ref="AE5:AE68" si="9">LEFT(AB5,2)</f>
        <v>31</v>
      </c>
      <c r="AF5" t="str">
        <f>LEFT(AB5,3)</f>
        <v>311</v>
      </c>
      <c r="AH5" s="113" t="s">
        <v>642</v>
      </c>
      <c r="AI5" s="113" t="s">
        <v>634</v>
      </c>
    </row>
    <row r="6" spans="1:37">
      <c r="A6" s="272" t="str">
        <f t="shared" si="0"/>
        <v/>
      </c>
      <c r="B6" s="271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2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491</v>
      </c>
      <c r="AA6">
        <v>11</v>
      </c>
      <c r="AB6">
        <v>3112</v>
      </c>
      <c r="AC6" t="s">
        <v>643</v>
      </c>
      <c r="AE6" t="str">
        <f t="shared" si="9"/>
        <v>31</v>
      </c>
      <c r="AF6" t="str">
        <f t="shared" ref="AF6:AF69" si="10">LEFT(AB6,3)</f>
        <v>311</v>
      </c>
      <c r="AH6" s="113" t="s">
        <v>1305</v>
      </c>
      <c r="AI6" s="113" t="s">
        <v>1305</v>
      </c>
      <c r="AJ6" s="113" t="s">
        <v>1305</v>
      </c>
      <c r="AK6" s="113" t="s">
        <v>1305</v>
      </c>
    </row>
    <row r="7" spans="1:37">
      <c r="A7" s="272" t="str">
        <f t="shared" si="0"/>
        <v/>
      </c>
      <c r="B7" s="271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2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493</v>
      </c>
      <c r="AA7">
        <v>12</v>
      </c>
      <c r="AB7">
        <v>3113</v>
      </c>
      <c r="AC7" t="s">
        <v>649</v>
      </c>
      <c r="AE7" t="str">
        <f t="shared" si="9"/>
        <v>31</v>
      </c>
      <c r="AF7" t="str">
        <f t="shared" si="10"/>
        <v>311</v>
      </c>
      <c r="AH7" s="113" t="s">
        <v>1306</v>
      </c>
      <c r="AI7" s="113" t="s">
        <v>1307</v>
      </c>
      <c r="AJ7" s="113" t="str">
        <f>LEFT(AH7,7)</f>
        <v>A676072</v>
      </c>
      <c r="AK7" s="113" t="str">
        <f>IFERROR(VLOOKUP(AJ7,AKT!$E$4:$G$346,3,FALSE),"")</f>
        <v>0970</v>
      </c>
    </row>
    <row r="8" spans="1:37">
      <c r="A8" s="272" t="str">
        <f t="shared" si="0"/>
        <v/>
      </c>
      <c r="B8" s="271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2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495</v>
      </c>
      <c r="AA8">
        <v>31</v>
      </c>
      <c r="AB8">
        <v>3114</v>
      </c>
      <c r="AC8" t="s">
        <v>654</v>
      </c>
      <c r="AE8" t="str">
        <f t="shared" si="9"/>
        <v>31</v>
      </c>
      <c r="AF8" t="str">
        <f t="shared" si="10"/>
        <v>311</v>
      </c>
      <c r="AH8" s="113" t="s">
        <v>1308</v>
      </c>
      <c r="AI8" s="113" t="s">
        <v>1309</v>
      </c>
      <c r="AJ8" s="113" t="str">
        <f>LEFT(AH8,7)</f>
        <v>A676072</v>
      </c>
      <c r="AK8" s="113" t="str">
        <f>IFERROR(VLOOKUP(AJ8,AKT!$E$4:$G$346,3,FALSE),"")</f>
        <v>0970</v>
      </c>
    </row>
    <row r="9" spans="1:37">
      <c r="A9" s="272" t="str">
        <f t="shared" si="0"/>
        <v/>
      </c>
      <c r="B9" s="271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2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497</v>
      </c>
      <c r="AA9">
        <v>41</v>
      </c>
      <c r="AB9">
        <v>3121</v>
      </c>
      <c r="AC9" t="s">
        <v>657</v>
      </c>
      <c r="AE9" t="str">
        <f t="shared" si="9"/>
        <v>31</v>
      </c>
      <c r="AF9" t="str">
        <f t="shared" si="10"/>
        <v>312</v>
      </c>
      <c r="AH9" s="113" t="s">
        <v>1310</v>
      </c>
      <c r="AI9" s="113" t="s">
        <v>1311</v>
      </c>
      <c r="AJ9" s="113" t="str">
        <f t="shared" ref="AJ9:AJ72" si="11">LEFT(AH9,7)</f>
        <v>A676072</v>
      </c>
      <c r="AK9" s="113" t="str">
        <f>IFERROR(VLOOKUP(AJ9,AKT!$E$4:$G$346,3,FALSE),"")</f>
        <v>0970</v>
      </c>
    </row>
    <row r="10" spans="1:37">
      <c r="A10" s="272" t="str">
        <f t="shared" si="0"/>
        <v/>
      </c>
      <c r="B10" s="271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2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499</v>
      </c>
      <c r="AA10">
        <v>43</v>
      </c>
      <c r="AB10" s="78">
        <v>3132</v>
      </c>
      <c r="AC10" s="78" t="s">
        <v>660</v>
      </c>
      <c r="AD10" s="78"/>
      <c r="AE10" s="78" t="str">
        <f t="shared" si="9"/>
        <v>31</v>
      </c>
      <c r="AF10" s="78" t="str">
        <f t="shared" si="10"/>
        <v>313</v>
      </c>
      <c r="AH10" s="113" t="s">
        <v>1312</v>
      </c>
      <c r="AI10" s="113" t="s">
        <v>1313</v>
      </c>
      <c r="AJ10" s="113" t="str">
        <f t="shared" si="11"/>
        <v>A676072</v>
      </c>
      <c r="AK10" s="113" t="str">
        <f>IFERROR(VLOOKUP(AJ10,AKT!$E$4:$G$346,3,FALSE),"")</f>
        <v>0970</v>
      </c>
    </row>
    <row r="11" spans="1:37">
      <c r="A11" s="272" t="str">
        <f t="shared" si="0"/>
        <v/>
      </c>
      <c r="B11" s="271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2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501</v>
      </c>
      <c r="AA11">
        <v>50</v>
      </c>
      <c r="AB11">
        <v>3211</v>
      </c>
      <c r="AC11" t="s">
        <v>663</v>
      </c>
      <c r="AE11" t="str">
        <f t="shared" si="9"/>
        <v>32</v>
      </c>
      <c r="AF11" t="str">
        <f t="shared" si="10"/>
        <v>321</v>
      </c>
      <c r="AH11" s="113" t="s">
        <v>1314</v>
      </c>
      <c r="AI11" s="113" t="s">
        <v>1315</v>
      </c>
      <c r="AJ11" s="113" t="str">
        <f t="shared" si="11"/>
        <v>A676072</v>
      </c>
      <c r="AK11" s="113" t="str">
        <f>IFERROR(VLOOKUP(AJ11,AKT!$E$4:$G$346,3,FALSE),"")</f>
        <v>0970</v>
      </c>
    </row>
    <row r="12" spans="1:37">
      <c r="A12" s="272" t="str">
        <f t="shared" si="0"/>
        <v/>
      </c>
      <c r="B12" s="271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2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503</v>
      </c>
      <c r="AA12">
        <v>50</v>
      </c>
      <c r="AB12">
        <v>3212</v>
      </c>
      <c r="AC12" t="s">
        <v>667</v>
      </c>
      <c r="AE12" t="str">
        <f t="shared" si="9"/>
        <v>32</v>
      </c>
      <c r="AF12" t="str">
        <f t="shared" si="10"/>
        <v>321</v>
      </c>
      <c r="AH12" s="113" t="s">
        <v>1316</v>
      </c>
      <c r="AI12" s="113" t="s">
        <v>1317</v>
      </c>
      <c r="AJ12" s="113" t="str">
        <f t="shared" si="11"/>
        <v>A676072</v>
      </c>
      <c r="AK12" s="113" t="str">
        <f>IFERROR(VLOOKUP(AJ12,AKT!$E$4:$G$346,3,FALSE),"")</f>
        <v>0970</v>
      </c>
    </row>
    <row r="13" spans="1:37">
      <c r="A13" s="272" t="str">
        <f t="shared" si="0"/>
        <v/>
      </c>
      <c r="B13" s="271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2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505</v>
      </c>
      <c r="AA13">
        <v>50</v>
      </c>
      <c r="AB13">
        <v>3213</v>
      </c>
      <c r="AC13" t="s">
        <v>672</v>
      </c>
      <c r="AE13" t="str">
        <f t="shared" si="9"/>
        <v>32</v>
      </c>
      <c r="AF13" t="str">
        <f t="shared" si="10"/>
        <v>321</v>
      </c>
      <c r="AH13" s="113" t="s">
        <v>1318</v>
      </c>
      <c r="AI13" s="113" t="s">
        <v>1319</v>
      </c>
      <c r="AJ13" s="113" t="str">
        <f t="shared" si="11"/>
        <v>K578051</v>
      </c>
      <c r="AK13" s="113" t="str">
        <f>IFERROR(VLOOKUP(AJ13,AKT!$E$4:$G$346,3,FALSE),"")</f>
        <v/>
      </c>
    </row>
    <row r="14" spans="1:37">
      <c r="A14" s="272" t="str">
        <f t="shared" si="0"/>
        <v/>
      </c>
      <c r="B14" s="271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2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507</v>
      </c>
      <c r="AA14">
        <v>50</v>
      </c>
      <c r="AB14">
        <v>3214</v>
      </c>
      <c r="AC14" t="s">
        <v>675</v>
      </c>
      <c r="AE14" t="str">
        <f t="shared" si="9"/>
        <v>32</v>
      </c>
      <c r="AF14" t="str">
        <f t="shared" si="10"/>
        <v>321</v>
      </c>
      <c r="AH14" s="113" t="s">
        <v>1320</v>
      </c>
      <c r="AI14" s="113" t="s">
        <v>1321</v>
      </c>
      <c r="AJ14" s="113" t="str">
        <f t="shared" si="11"/>
        <v>K578051</v>
      </c>
      <c r="AK14" s="113" t="str">
        <f>IFERROR(VLOOKUP(AJ14,AKT!$E$4:$G$346,3,FALSE),"")</f>
        <v/>
      </c>
    </row>
    <row r="15" spans="1:37">
      <c r="A15" s="272" t="str">
        <f t="shared" si="0"/>
        <v/>
      </c>
      <c r="B15" s="271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2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509</v>
      </c>
      <c r="AA15">
        <v>50</v>
      </c>
      <c r="AB15">
        <v>3221</v>
      </c>
      <c r="AC15" t="s">
        <v>680</v>
      </c>
      <c r="AE15" t="str">
        <f t="shared" si="9"/>
        <v>32</v>
      </c>
      <c r="AF15" t="str">
        <f t="shared" si="10"/>
        <v>322</v>
      </c>
      <c r="AH15" s="113" t="s">
        <v>1322</v>
      </c>
      <c r="AI15" s="113" t="s">
        <v>1323</v>
      </c>
      <c r="AJ15" s="113" t="str">
        <f t="shared" si="11"/>
        <v>K578051</v>
      </c>
      <c r="AK15" s="113" t="str">
        <f>IFERROR(VLOOKUP(AJ15,AKT!$E$4:$G$346,3,FALSE),"")</f>
        <v/>
      </c>
    </row>
    <row r="16" spans="1:37">
      <c r="A16" s="272" t="str">
        <f t="shared" si="0"/>
        <v/>
      </c>
      <c r="B16" s="271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2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511</v>
      </c>
      <c r="AA16">
        <v>50</v>
      </c>
      <c r="AB16">
        <v>3222</v>
      </c>
      <c r="AC16" t="s">
        <v>685</v>
      </c>
      <c r="AE16" t="str">
        <f t="shared" si="9"/>
        <v>32</v>
      </c>
      <c r="AF16" t="str">
        <f t="shared" si="10"/>
        <v>322</v>
      </c>
      <c r="AH16" s="113" t="s">
        <v>1324</v>
      </c>
      <c r="AI16" s="113" t="s">
        <v>1325</v>
      </c>
      <c r="AJ16" s="113" t="str">
        <f t="shared" si="11"/>
        <v>K578051</v>
      </c>
      <c r="AK16" s="113" t="str">
        <f>IFERROR(VLOOKUP(AJ16,AKT!$E$4:$G$346,3,FALSE),"")</f>
        <v/>
      </c>
    </row>
    <row r="17" spans="1:37">
      <c r="A17" s="272" t="str">
        <f t="shared" si="0"/>
        <v/>
      </c>
      <c r="B17" s="271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2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513</v>
      </c>
      <c r="AA17">
        <v>50</v>
      </c>
      <c r="AB17">
        <v>3223</v>
      </c>
      <c r="AC17" t="s">
        <v>688</v>
      </c>
      <c r="AE17" t="str">
        <f t="shared" si="9"/>
        <v>32</v>
      </c>
      <c r="AF17" t="str">
        <f t="shared" si="10"/>
        <v>322</v>
      </c>
      <c r="AH17" s="113" t="s">
        <v>1326</v>
      </c>
      <c r="AI17" s="113" t="s">
        <v>1327</v>
      </c>
      <c r="AJ17" s="113" t="str">
        <f t="shared" si="11"/>
        <v>K578051</v>
      </c>
      <c r="AK17" s="113" t="str">
        <f>IFERROR(VLOOKUP(AJ17,AKT!$E$4:$G$346,3,FALSE),"")</f>
        <v/>
      </c>
    </row>
    <row r="18" spans="1:37">
      <c r="A18" s="272" t="str">
        <f t="shared" si="0"/>
        <v/>
      </c>
      <c r="B18" s="271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2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0">
        <v>51000</v>
      </c>
      <c r="Y18" s="250" t="s">
        <v>515</v>
      </c>
      <c r="AA18">
        <v>51</v>
      </c>
      <c r="AB18">
        <v>3224</v>
      </c>
      <c r="AC18" t="s">
        <v>691</v>
      </c>
      <c r="AE18" t="str">
        <f t="shared" si="9"/>
        <v>32</v>
      </c>
      <c r="AF18" t="str">
        <f t="shared" si="10"/>
        <v>322</v>
      </c>
      <c r="AH18" s="113" t="s">
        <v>1328</v>
      </c>
      <c r="AI18" s="113" t="s">
        <v>1329</v>
      </c>
      <c r="AJ18" s="113" t="str">
        <f t="shared" si="11"/>
        <v>K578051</v>
      </c>
      <c r="AK18" s="113" t="str">
        <f>IFERROR(VLOOKUP(AJ18,AKT!$E$4:$G$346,3,FALSE),"")</f>
        <v/>
      </c>
    </row>
    <row r="19" spans="1:37">
      <c r="A19" s="272" t="str">
        <f t="shared" si="0"/>
        <v/>
      </c>
      <c r="B19" s="271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2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1">
        <v>51011</v>
      </c>
      <c r="Y19" s="251" t="s">
        <v>517</v>
      </c>
      <c r="AA19">
        <v>11</v>
      </c>
      <c r="AB19">
        <v>3225</v>
      </c>
      <c r="AC19" t="s">
        <v>1330</v>
      </c>
      <c r="AE19" t="str">
        <f t="shared" si="9"/>
        <v>32</v>
      </c>
      <c r="AF19" t="str">
        <f t="shared" si="10"/>
        <v>322</v>
      </c>
      <c r="AH19" s="113" t="s">
        <v>1331</v>
      </c>
      <c r="AI19" s="113" t="s">
        <v>1332</v>
      </c>
      <c r="AJ19" s="113" t="str">
        <f t="shared" si="11"/>
        <v>K578051</v>
      </c>
      <c r="AK19" s="113" t="str">
        <f>IFERROR(VLOOKUP(AJ19,AKT!$E$4:$G$346,3,FALSE),"")</f>
        <v/>
      </c>
    </row>
    <row r="20" spans="1:37">
      <c r="A20" s="272" t="str">
        <f t="shared" si="0"/>
        <v/>
      </c>
      <c r="B20" s="271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2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0">
        <v>51031</v>
      </c>
      <c r="Y20" s="250" t="s">
        <v>519</v>
      </c>
      <c r="AA20">
        <v>31</v>
      </c>
      <c r="AB20">
        <v>3226</v>
      </c>
      <c r="AC20" t="s">
        <v>697</v>
      </c>
      <c r="AE20" t="str">
        <f t="shared" si="9"/>
        <v>32</v>
      </c>
      <c r="AF20" t="str">
        <f t="shared" si="10"/>
        <v>322</v>
      </c>
      <c r="AH20" s="113" t="s">
        <v>1333</v>
      </c>
      <c r="AI20" s="113" t="s">
        <v>1334</v>
      </c>
      <c r="AJ20" s="113" t="str">
        <f t="shared" si="11"/>
        <v>K676068</v>
      </c>
      <c r="AK20" s="113" t="str">
        <f>IFERROR(VLOOKUP(AJ20,AKT!$E$4:$G$346,3,FALSE),"")</f>
        <v>0150</v>
      </c>
    </row>
    <row r="21" spans="1:37">
      <c r="A21" s="272" t="str">
        <f t="shared" si="0"/>
        <v/>
      </c>
      <c r="B21" s="271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2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0">
        <v>51043</v>
      </c>
      <c r="Y21" s="250" t="s">
        <v>521</v>
      </c>
      <c r="AA21">
        <v>43</v>
      </c>
      <c r="AB21">
        <v>3227</v>
      </c>
      <c r="AC21" t="s">
        <v>700</v>
      </c>
      <c r="AE21" t="str">
        <f t="shared" si="9"/>
        <v>32</v>
      </c>
      <c r="AF21" t="str">
        <f t="shared" si="10"/>
        <v>322</v>
      </c>
      <c r="AH21" s="113" t="s">
        <v>1335</v>
      </c>
      <c r="AI21" s="113" t="s">
        <v>1336</v>
      </c>
      <c r="AJ21" s="113" t="str">
        <f t="shared" si="11"/>
        <v>K676068</v>
      </c>
      <c r="AK21" s="113" t="str">
        <f>IFERROR(VLOOKUP(AJ21,AKT!$E$4:$G$346,3,FALSE),"")</f>
        <v>0150</v>
      </c>
    </row>
    <row r="22" spans="1:37">
      <c r="A22" s="272" t="str">
        <f t="shared" si="0"/>
        <v/>
      </c>
      <c r="B22" s="271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2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0">
        <v>51081</v>
      </c>
      <c r="Y22" s="250" t="s">
        <v>523</v>
      </c>
      <c r="AA22">
        <v>81</v>
      </c>
      <c r="AB22">
        <v>3231</v>
      </c>
      <c r="AC22" t="s">
        <v>1337</v>
      </c>
      <c r="AE22" t="str">
        <f t="shared" si="9"/>
        <v>32</v>
      </c>
      <c r="AF22" t="str">
        <f t="shared" si="10"/>
        <v>323</v>
      </c>
      <c r="AH22" s="113" t="s">
        <v>1338</v>
      </c>
      <c r="AI22" s="113" t="s">
        <v>1339</v>
      </c>
      <c r="AJ22" s="113" t="str">
        <f t="shared" si="11"/>
        <v>K676068</v>
      </c>
      <c r="AK22" s="113" t="str">
        <f>IFERROR(VLOOKUP(AJ22,AKT!$E$4:$G$346,3,FALSE),"")</f>
        <v>0150</v>
      </c>
    </row>
    <row r="23" spans="1:37">
      <c r="A23" s="272" t="str">
        <f t="shared" si="0"/>
        <v/>
      </c>
      <c r="B23" s="271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2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525</v>
      </c>
      <c r="AA23">
        <v>52</v>
      </c>
      <c r="AB23">
        <v>3232</v>
      </c>
      <c r="AC23" t="s">
        <v>708</v>
      </c>
      <c r="AE23" t="str">
        <f t="shared" si="9"/>
        <v>32</v>
      </c>
      <c r="AF23" t="str">
        <f t="shared" si="10"/>
        <v>323</v>
      </c>
      <c r="AH23" s="113" t="s">
        <v>1340</v>
      </c>
      <c r="AI23" s="113" t="s">
        <v>1341</v>
      </c>
      <c r="AJ23" s="113" t="str">
        <f t="shared" si="11"/>
        <v>K676068</v>
      </c>
      <c r="AK23" s="113" t="str">
        <f>IFERROR(VLOOKUP(AJ23,AKT!$E$4:$G$346,3,FALSE),"")</f>
        <v>0150</v>
      </c>
    </row>
    <row r="24" spans="1:37">
      <c r="A24" s="272" t="str">
        <f t="shared" si="0"/>
        <v/>
      </c>
      <c r="B24" s="271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2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496</v>
      </c>
      <c r="AA24">
        <v>53</v>
      </c>
      <c r="AB24">
        <v>3233</v>
      </c>
      <c r="AC24" t="s">
        <v>711</v>
      </c>
      <c r="AE24" t="str">
        <f t="shared" si="9"/>
        <v>32</v>
      </c>
      <c r="AF24" t="str">
        <f t="shared" si="10"/>
        <v>323</v>
      </c>
      <c r="AH24" s="113" t="s">
        <v>1342</v>
      </c>
      <c r="AI24" s="113" t="s">
        <v>1343</v>
      </c>
      <c r="AJ24" s="113" t="str">
        <f t="shared" si="11"/>
        <v>K676068</v>
      </c>
      <c r="AK24" s="113" t="str">
        <f>IFERROR(VLOOKUP(AJ24,AKT!$E$4:$G$346,3,FALSE),"")</f>
        <v>0150</v>
      </c>
    </row>
    <row r="25" spans="1:37">
      <c r="A25" s="272" t="str">
        <f t="shared" si="0"/>
        <v/>
      </c>
      <c r="B25" s="271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2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498</v>
      </c>
      <c r="AA25">
        <v>53</v>
      </c>
      <c r="AB25">
        <v>3234</v>
      </c>
      <c r="AC25" t="s">
        <v>714</v>
      </c>
      <c r="AE25" t="str">
        <f t="shared" si="9"/>
        <v>32</v>
      </c>
      <c r="AF25" t="str">
        <f t="shared" si="10"/>
        <v>323</v>
      </c>
      <c r="AH25" s="113" t="s">
        <v>1344</v>
      </c>
      <c r="AI25" s="113" t="s">
        <v>1345</v>
      </c>
      <c r="AJ25" s="113" t="str">
        <f t="shared" si="11"/>
        <v>K733067</v>
      </c>
      <c r="AK25" s="113" t="str">
        <f>IFERROR(VLOOKUP(AJ25,AKT!$E$4:$G$346,3,FALSE),"")</f>
        <v>0950</v>
      </c>
    </row>
    <row r="26" spans="1:37">
      <c r="A26" s="272" t="str">
        <f t="shared" si="0"/>
        <v/>
      </c>
      <c r="B26" s="271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2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528</v>
      </c>
      <c r="AA26">
        <v>53</v>
      </c>
      <c r="AB26">
        <v>3235</v>
      </c>
      <c r="AC26" t="s">
        <v>717</v>
      </c>
      <c r="AE26" t="str">
        <f t="shared" si="9"/>
        <v>32</v>
      </c>
      <c r="AF26" t="str">
        <f t="shared" si="10"/>
        <v>323</v>
      </c>
      <c r="AH26" s="113" t="s">
        <v>1346</v>
      </c>
      <c r="AI26" s="113" t="s">
        <v>1347</v>
      </c>
      <c r="AJ26" s="113" t="str">
        <f t="shared" si="11"/>
        <v>K733067</v>
      </c>
      <c r="AK26" s="113" t="str">
        <f>IFERROR(VLOOKUP(AJ26,AKT!$E$4:$G$346,3,FALSE),"")</f>
        <v>0950</v>
      </c>
    </row>
    <row r="27" spans="1:37">
      <c r="A27" s="272" t="str">
        <f t="shared" si="0"/>
        <v/>
      </c>
      <c r="B27" s="271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2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500</v>
      </c>
      <c r="AA27">
        <v>54</v>
      </c>
      <c r="AB27">
        <v>3236</v>
      </c>
      <c r="AC27" t="s">
        <v>720</v>
      </c>
      <c r="AE27" t="str">
        <f t="shared" si="9"/>
        <v>32</v>
      </c>
      <c r="AF27" t="str">
        <f t="shared" si="10"/>
        <v>323</v>
      </c>
      <c r="AH27" s="113" t="s">
        <v>1348</v>
      </c>
      <c r="AI27" s="113" t="s">
        <v>1349</v>
      </c>
      <c r="AJ27" s="113" t="str">
        <f t="shared" si="11"/>
        <v>K733067</v>
      </c>
      <c r="AK27" s="113" t="str">
        <f>IFERROR(VLOOKUP(AJ27,AKT!$E$4:$G$346,3,FALSE),"")</f>
        <v>0950</v>
      </c>
    </row>
    <row r="28" spans="1:37">
      <c r="A28" s="272" t="str">
        <f t="shared" si="0"/>
        <v/>
      </c>
      <c r="B28" s="271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2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502</v>
      </c>
      <c r="AA28">
        <v>561</v>
      </c>
      <c r="AB28">
        <v>3237</v>
      </c>
      <c r="AC28" t="s">
        <v>723</v>
      </c>
      <c r="AE28" t="str">
        <f t="shared" si="9"/>
        <v>32</v>
      </c>
      <c r="AF28" t="str">
        <f t="shared" si="10"/>
        <v>323</v>
      </c>
      <c r="AH28" s="113" t="s">
        <v>1350</v>
      </c>
      <c r="AI28" s="113" t="s">
        <v>1351</v>
      </c>
      <c r="AJ28" s="113" t="str">
        <f t="shared" si="11"/>
        <v>K733067</v>
      </c>
      <c r="AK28" s="113" t="str">
        <f>IFERROR(VLOOKUP(AJ28,AKT!$E$4:$G$346,3,FALSE),"")</f>
        <v>0950</v>
      </c>
    </row>
    <row r="29" spans="1:37">
      <c r="A29" s="272" t="str">
        <f t="shared" si="0"/>
        <v/>
      </c>
      <c r="B29" s="271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2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529</v>
      </c>
      <c r="AA29">
        <v>562</v>
      </c>
      <c r="AB29">
        <v>3238</v>
      </c>
      <c r="AC29" t="s">
        <v>726</v>
      </c>
      <c r="AE29" t="str">
        <f t="shared" si="9"/>
        <v>32</v>
      </c>
      <c r="AF29" t="str">
        <f t="shared" si="10"/>
        <v>323</v>
      </c>
      <c r="AH29" s="113" t="s">
        <v>1352</v>
      </c>
      <c r="AI29" s="113" t="s">
        <v>1353</v>
      </c>
      <c r="AJ29" s="113" t="str">
        <f t="shared" si="11"/>
        <v>K733067</v>
      </c>
      <c r="AK29" s="113" t="str">
        <f>IFERROR(VLOOKUP(AJ29,AKT!$E$4:$G$346,3,FALSE),"")</f>
        <v>0950</v>
      </c>
    </row>
    <row r="30" spans="1:37">
      <c r="A30" s="272" t="str">
        <f t="shared" si="0"/>
        <v/>
      </c>
      <c r="B30" s="271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2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530</v>
      </c>
      <c r="AA30">
        <v>563</v>
      </c>
      <c r="AB30">
        <v>3239</v>
      </c>
      <c r="AC30" t="s">
        <v>731</v>
      </c>
      <c r="AE30" t="str">
        <f t="shared" si="9"/>
        <v>32</v>
      </c>
      <c r="AF30" t="str">
        <f t="shared" si="10"/>
        <v>323</v>
      </c>
      <c r="AH30" s="113" t="s">
        <v>1354</v>
      </c>
      <c r="AI30" s="113" t="s">
        <v>1355</v>
      </c>
      <c r="AJ30" s="113" t="str">
        <f t="shared" si="11"/>
        <v>K733067</v>
      </c>
      <c r="AK30" s="113" t="str">
        <f>IFERROR(VLOOKUP(AJ30,AKT!$E$4:$G$346,3,FALSE),"")</f>
        <v>0950</v>
      </c>
    </row>
    <row r="31" spans="1:37">
      <c r="A31" s="272" t="str">
        <f t="shared" si="0"/>
        <v/>
      </c>
      <c r="B31" s="271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2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531</v>
      </c>
      <c r="AA31">
        <v>564</v>
      </c>
      <c r="AB31">
        <v>3241</v>
      </c>
      <c r="AC31" t="s">
        <v>736</v>
      </c>
      <c r="AE31" t="str">
        <f t="shared" si="9"/>
        <v>32</v>
      </c>
      <c r="AF31" t="str">
        <f t="shared" si="10"/>
        <v>324</v>
      </c>
      <c r="AH31" s="113" t="s">
        <v>1356</v>
      </c>
      <c r="AI31" s="113" t="s">
        <v>1357</v>
      </c>
      <c r="AJ31" s="113" t="str">
        <f t="shared" si="11"/>
        <v>K733067</v>
      </c>
      <c r="AK31" s="113" t="str">
        <f>IFERROR(VLOOKUP(AJ31,AKT!$E$4:$G$346,3,FALSE),"")</f>
        <v>0950</v>
      </c>
    </row>
    <row r="32" spans="1:37">
      <c r="A32" s="272" t="str">
        <f t="shared" si="0"/>
        <v/>
      </c>
      <c r="B32" s="271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2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532</v>
      </c>
      <c r="AA32">
        <v>565</v>
      </c>
      <c r="AB32">
        <v>3291</v>
      </c>
      <c r="AC32" t="s">
        <v>739</v>
      </c>
      <c r="AE32" t="str">
        <f t="shared" si="9"/>
        <v>32</v>
      </c>
      <c r="AF32" t="str">
        <f t="shared" si="10"/>
        <v>329</v>
      </c>
      <c r="AH32" s="113" t="s">
        <v>1358</v>
      </c>
      <c r="AI32" s="113" t="s">
        <v>1359</v>
      </c>
      <c r="AJ32" s="113" t="str">
        <f t="shared" si="11"/>
        <v>K733067</v>
      </c>
      <c r="AK32" s="113" t="str">
        <f>IFERROR(VLOOKUP(AJ32,AKT!$E$4:$G$346,3,FALSE),"")</f>
        <v>0950</v>
      </c>
    </row>
    <row r="33" spans="1:37">
      <c r="A33" s="272" t="str">
        <f t="shared" si="0"/>
        <v/>
      </c>
      <c r="B33" s="271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2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533</v>
      </c>
      <c r="AA33">
        <v>566</v>
      </c>
      <c r="AB33">
        <v>3292</v>
      </c>
      <c r="AC33" t="s">
        <v>742</v>
      </c>
      <c r="AE33" t="str">
        <f t="shared" si="9"/>
        <v>32</v>
      </c>
      <c r="AF33" t="str">
        <f t="shared" si="10"/>
        <v>329</v>
      </c>
      <c r="AH33" s="113" t="s">
        <v>1360</v>
      </c>
      <c r="AI33" s="113" t="s">
        <v>1361</v>
      </c>
      <c r="AJ33" s="113" t="str">
        <f t="shared" si="11"/>
        <v>K733067</v>
      </c>
      <c r="AK33" s="113" t="str">
        <f>IFERROR(VLOOKUP(AJ33,AKT!$E$4:$G$346,3,FALSE),"")</f>
        <v>0950</v>
      </c>
    </row>
    <row r="34" spans="1:37">
      <c r="A34" s="272" t="str">
        <f t="shared" si="0"/>
        <v/>
      </c>
      <c r="B34" s="271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2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534</v>
      </c>
      <c r="AA34">
        <v>567</v>
      </c>
      <c r="AB34">
        <v>3293</v>
      </c>
      <c r="AC34" t="s">
        <v>745</v>
      </c>
      <c r="AE34" t="str">
        <f t="shared" si="9"/>
        <v>32</v>
      </c>
      <c r="AF34" t="str">
        <f t="shared" si="10"/>
        <v>329</v>
      </c>
      <c r="AH34" s="113" t="s">
        <v>1362</v>
      </c>
      <c r="AI34" s="113" t="s">
        <v>1363</v>
      </c>
      <c r="AJ34" s="113" t="str">
        <f t="shared" si="11"/>
        <v>K733067</v>
      </c>
      <c r="AK34" s="113" t="str">
        <f>IFERROR(VLOOKUP(AJ34,AKT!$E$4:$G$346,3,FALSE),"")</f>
        <v>0950</v>
      </c>
    </row>
    <row r="35" spans="1:37">
      <c r="A35" s="272" t="str">
        <f t="shared" si="0"/>
        <v/>
      </c>
      <c r="B35" s="271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2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535</v>
      </c>
      <c r="AA35">
        <v>575</v>
      </c>
      <c r="AB35">
        <v>3293</v>
      </c>
      <c r="AC35" t="s">
        <v>748</v>
      </c>
      <c r="AE35" t="str">
        <f t="shared" si="9"/>
        <v>32</v>
      </c>
      <c r="AF35" t="str">
        <f t="shared" si="10"/>
        <v>329</v>
      </c>
      <c r="AH35" s="113" t="s">
        <v>1364</v>
      </c>
      <c r="AI35" s="113" t="s">
        <v>1365</v>
      </c>
      <c r="AJ35" s="113" t="str">
        <f t="shared" si="11"/>
        <v>K733067</v>
      </c>
      <c r="AK35" s="113" t="str">
        <f>IFERROR(VLOOKUP(AJ35,AKT!$E$4:$G$346,3,FALSE),"")</f>
        <v>0950</v>
      </c>
    </row>
    <row r="36" spans="1:37">
      <c r="A36" s="272" t="str">
        <f t="shared" si="0"/>
        <v/>
      </c>
      <c r="B36" s="271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2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536</v>
      </c>
      <c r="AA36">
        <v>577</v>
      </c>
      <c r="AB36">
        <v>3294</v>
      </c>
      <c r="AC36" t="s">
        <v>751</v>
      </c>
      <c r="AE36" t="str">
        <f t="shared" si="9"/>
        <v>32</v>
      </c>
      <c r="AF36" t="str">
        <f t="shared" si="10"/>
        <v>329</v>
      </c>
      <c r="AH36" s="113" t="s">
        <v>1366</v>
      </c>
      <c r="AI36" s="113" t="s">
        <v>1367</v>
      </c>
      <c r="AJ36" s="113" t="str">
        <f t="shared" si="11"/>
        <v>K818050</v>
      </c>
      <c r="AK36" s="113" t="str">
        <f>IFERROR(VLOOKUP(AJ36,AKT!$E$4:$G$346,3,FALSE),"")</f>
        <v/>
      </c>
    </row>
    <row r="37" spans="1:37">
      <c r="A37" s="272" t="str">
        <f t="shared" si="0"/>
        <v/>
      </c>
      <c r="B37" s="271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2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537</v>
      </c>
      <c r="AA37">
        <v>578</v>
      </c>
      <c r="AB37">
        <v>3295</v>
      </c>
      <c r="AC37" t="s">
        <v>754</v>
      </c>
      <c r="AE37" t="str">
        <f t="shared" si="9"/>
        <v>32</v>
      </c>
      <c r="AF37" t="str">
        <f t="shared" si="10"/>
        <v>329</v>
      </c>
      <c r="AH37" s="113" t="s">
        <v>1368</v>
      </c>
      <c r="AI37" s="113" t="s">
        <v>1369</v>
      </c>
      <c r="AJ37" s="113" t="str">
        <f t="shared" si="11"/>
        <v>K818050</v>
      </c>
      <c r="AK37" s="113" t="str">
        <f>IFERROR(VLOOKUP(AJ37,AKT!$E$4:$G$346,3,FALSE),"")</f>
        <v/>
      </c>
    </row>
    <row r="38" spans="1:37">
      <c r="A38" s="272" t="str">
        <f t="shared" si="0"/>
        <v/>
      </c>
      <c r="B38" s="271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2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538</v>
      </c>
      <c r="AA38">
        <v>579</v>
      </c>
      <c r="AB38">
        <v>3296</v>
      </c>
      <c r="AC38" t="s">
        <v>757</v>
      </c>
      <c r="AE38" t="str">
        <f t="shared" si="9"/>
        <v>32</v>
      </c>
      <c r="AF38" t="str">
        <f t="shared" si="10"/>
        <v>329</v>
      </c>
      <c r="AH38" s="113" t="s">
        <v>1370</v>
      </c>
      <c r="AI38" s="113" t="s">
        <v>1371</v>
      </c>
      <c r="AJ38" s="113" t="str">
        <f t="shared" si="11"/>
        <v>K818050</v>
      </c>
      <c r="AK38" s="113" t="str">
        <f>IFERROR(VLOOKUP(AJ38,AKT!$E$4:$G$346,3,FALSE),"")</f>
        <v/>
      </c>
    </row>
    <row r="39" spans="1:37">
      <c r="A39" s="272" t="str">
        <f t="shared" si="0"/>
        <v/>
      </c>
      <c r="B39" s="271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2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524</v>
      </c>
      <c r="AA39">
        <v>581</v>
      </c>
      <c r="AB39">
        <v>3299</v>
      </c>
      <c r="AC39" t="s">
        <v>760</v>
      </c>
      <c r="AE39" t="str">
        <f t="shared" si="9"/>
        <v>32</v>
      </c>
      <c r="AF39" t="str">
        <f t="shared" si="10"/>
        <v>329</v>
      </c>
      <c r="AH39" s="113" t="s">
        <v>1372</v>
      </c>
      <c r="AI39" s="113" t="s">
        <v>1373</v>
      </c>
      <c r="AJ39" s="113" t="str">
        <f t="shared" si="11"/>
        <v>K818050</v>
      </c>
      <c r="AK39" s="113" t="str">
        <f>IFERROR(VLOOKUP(AJ39,AKT!$E$4:$G$346,3,FALSE),"")</f>
        <v/>
      </c>
    </row>
    <row r="40" spans="1:37">
      <c r="A40" s="272" t="str">
        <f t="shared" si="0"/>
        <v/>
      </c>
      <c r="B40" s="271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2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539</v>
      </c>
      <c r="AA40">
        <v>61</v>
      </c>
      <c r="AB40">
        <v>3411</v>
      </c>
      <c r="AC40" t="s">
        <v>763</v>
      </c>
      <c r="AE40" t="str">
        <f t="shared" si="9"/>
        <v>34</v>
      </c>
      <c r="AF40" t="str">
        <f t="shared" si="10"/>
        <v>341</v>
      </c>
      <c r="AH40" s="113" t="s">
        <v>1374</v>
      </c>
      <c r="AI40" s="113" t="s">
        <v>1375</v>
      </c>
      <c r="AJ40" s="113" t="str">
        <f t="shared" si="11"/>
        <v>K818050</v>
      </c>
      <c r="AK40" s="113" t="str">
        <f>IFERROR(VLOOKUP(AJ40,AKT!$E$4:$G$346,3,FALSE),"")</f>
        <v/>
      </c>
    </row>
    <row r="41" spans="1:37">
      <c r="A41" s="272" t="str">
        <f t="shared" si="0"/>
        <v/>
      </c>
      <c r="B41" s="271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2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540</v>
      </c>
      <c r="AA41">
        <v>71</v>
      </c>
      <c r="AB41">
        <v>3422</v>
      </c>
      <c r="AC41" t="s">
        <v>766</v>
      </c>
      <c r="AE41" t="str">
        <f t="shared" si="9"/>
        <v>34</v>
      </c>
      <c r="AF41" t="str">
        <f t="shared" si="10"/>
        <v>342</v>
      </c>
      <c r="AH41" s="113" t="s">
        <v>1376</v>
      </c>
      <c r="AI41" s="113" t="s">
        <v>1377</v>
      </c>
      <c r="AJ41" s="113" t="str">
        <f t="shared" si="11"/>
        <v>K818050</v>
      </c>
      <c r="AK41" s="113" t="str">
        <f>IFERROR(VLOOKUP(AJ41,AKT!$E$4:$G$346,3,FALSE),"")</f>
        <v/>
      </c>
    </row>
    <row r="42" spans="1:37">
      <c r="A42" s="272" t="str">
        <f t="shared" si="0"/>
        <v/>
      </c>
      <c r="B42" s="271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2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541</v>
      </c>
      <c r="AA42">
        <v>810</v>
      </c>
      <c r="AB42">
        <v>3423</v>
      </c>
      <c r="AC42" t="s">
        <v>766</v>
      </c>
      <c r="AE42" t="str">
        <f t="shared" si="9"/>
        <v>34</v>
      </c>
      <c r="AF42" t="str">
        <f t="shared" si="10"/>
        <v>342</v>
      </c>
      <c r="AH42" s="113" t="s">
        <v>1378</v>
      </c>
      <c r="AI42" s="113" t="s">
        <v>1379</v>
      </c>
      <c r="AJ42" s="113" t="str">
        <f t="shared" si="11"/>
        <v>K679126</v>
      </c>
      <c r="AK42" s="113" t="str">
        <f>IFERROR(VLOOKUP(AJ42,AKT!$E$4:$G$346,3,FALSE),"")</f>
        <v>0942</v>
      </c>
    </row>
    <row r="43" spans="1:37">
      <c r="A43" s="272" t="str">
        <f t="shared" si="0"/>
        <v/>
      </c>
      <c r="B43" s="271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2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526</v>
      </c>
      <c r="AA43">
        <v>815</v>
      </c>
      <c r="AB43">
        <v>3427</v>
      </c>
      <c r="AC43" t="s">
        <v>771</v>
      </c>
      <c r="AE43" t="str">
        <f t="shared" si="9"/>
        <v>34</v>
      </c>
      <c r="AF43" t="str">
        <f t="shared" si="10"/>
        <v>342</v>
      </c>
      <c r="AH43" s="113" t="s">
        <v>1380</v>
      </c>
      <c r="AI43" s="113" t="s">
        <v>1381</v>
      </c>
      <c r="AJ43" s="113" t="str">
        <f t="shared" si="11"/>
        <v>K679126</v>
      </c>
      <c r="AK43" s="113" t="str">
        <f>IFERROR(VLOOKUP(AJ43,AKT!$E$4:$G$346,3,FALSE),"")</f>
        <v>0942</v>
      </c>
    </row>
    <row r="44" spans="1:37">
      <c r="A44" s="272" t="str">
        <f t="shared" si="0"/>
        <v/>
      </c>
      <c r="B44" s="271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2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774</v>
      </c>
      <c r="AE44" t="str">
        <f t="shared" si="9"/>
        <v>34</v>
      </c>
      <c r="AF44" t="str">
        <f t="shared" si="10"/>
        <v>343</v>
      </c>
      <c r="AH44" s="113" t="s">
        <v>1382</v>
      </c>
      <c r="AI44" s="113" t="s">
        <v>1383</v>
      </c>
      <c r="AJ44" s="113" t="str">
        <f t="shared" si="11"/>
        <v>K679128</v>
      </c>
      <c r="AK44" s="113" t="str">
        <f>IFERROR(VLOOKUP(AJ44,AKT!$E$4:$G$346,3,FALSE),"")</f>
        <v>0942</v>
      </c>
    </row>
    <row r="45" spans="1:37">
      <c r="A45" s="272" t="str">
        <f t="shared" si="0"/>
        <v/>
      </c>
      <c r="B45" s="271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2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777</v>
      </c>
      <c r="AE45" t="str">
        <f t="shared" si="9"/>
        <v>34</v>
      </c>
      <c r="AF45" t="str">
        <f t="shared" si="10"/>
        <v>343</v>
      </c>
      <c r="AH45" s="113" t="s">
        <v>1384</v>
      </c>
      <c r="AI45" s="113" t="s">
        <v>1385</v>
      </c>
      <c r="AJ45" s="113" t="str">
        <f t="shared" si="11"/>
        <v>K679128</v>
      </c>
      <c r="AK45" s="113" t="str">
        <f>IFERROR(VLOOKUP(AJ45,AKT!$E$4:$G$346,3,FALSE),"")</f>
        <v>0942</v>
      </c>
    </row>
    <row r="46" spans="1:37">
      <c r="A46" s="272" t="str">
        <f t="shared" si="0"/>
        <v/>
      </c>
      <c r="B46" s="271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2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782</v>
      </c>
      <c r="AE46" t="str">
        <f t="shared" si="9"/>
        <v>34</v>
      </c>
      <c r="AF46" t="str">
        <f t="shared" si="10"/>
        <v>343</v>
      </c>
      <c r="AH46" s="113" t="s">
        <v>3185</v>
      </c>
      <c r="AI46" s="113" t="s">
        <v>1386</v>
      </c>
      <c r="AJ46" s="113" t="str">
        <f t="shared" si="11"/>
        <v>K679128</v>
      </c>
      <c r="AK46" s="113" t="str">
        <f>IFERROR(VLOOKUP(AJ46,AKT!$E$4:$G$346,3,FALSE),"")</f>
        <v>0942</v>
      </c>
    </row>
    <row r="47" spans="1:37">
      <c r="A47" s="272" t="str">
        <f t="shared" si="0"/>
        <v/>
      </c>
      <c r="B47" s="271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2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785</v>
      </c>
      <c r="AE47" t="str">
        <f t="shared" si="9"/>
        <v>34</v>
      </c>
      <c r="AF47" t="str">
        <f t="shared" si="10"/>
        <v>343</v>
      </c>
      <c r="AH47" s="113" t="s">
        <v>1387</v>
      </c>
      <c r="AI47" s="113" t="s">
        <v>1388</v>
      </c>
      <c r="AJ47" s="113" t="str">
        <f t="shared" si="11"/>
        <v>K679129</v>
      </c>
      <c r="AK47" s="113" t="str">
        <f>IFERROR(VLOOKUP(AJ47,AKT!$E$4:$G$346,3,FALSE),"")</f>
        <v>0942</v>
      </c>
    </row>
    <row r="48" spans="1:37">
      <c r="A48" s="272" t="str">
        <f t="shared" si="0"/>
        <v/>
      </c>
      <c r="B48" s="271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2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788</v>
      </c>
      <c r="AE48" t="str">
        <f t="shared" si="9"/>
        <v>35</v>
      </c>
      <c r="AF48" t="str">
        <f t="shared" si="10"/>
        <v>351</v>
      </c>
      <c r="AH48" s="113" t="s">
        <v>1389</v>
      </c>
      <c r="AI48" s="113" t="s">
        <v>1390</v>
      </c>
      <c r="AJ48" s="113" t="str">
        <f t="shared" si="11"/>
        <v>K679129</v>
      </c>
      <c r="AK48" s="113" t="str">
        <f>IFERROR(VLOOKUP(AJ48,AKT!$E$4:$G$346,3,FALSE),"")</f>
        <v>0942</v>
      </c>
    </row>
    <row r="49" spans="1:37">
      <c r="A49" s="272" t="str">
        <f t="shared" si="0"/>
        <v/>
      </c>
      <c r="B49" s="271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2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791</v>
      </c>
      <c r="AE49" t="str">
        <f t="shared" si="9"/>
        <v>35</v>
      </c>
      <c r="AF49" t="str">
        <f t="shared" si="10"/>
        <v>351</v>
      </c>
      <c r="AH49" s="113" t="s">
        <v>1391</v>
      </c>
      <c r="AI49" s="113" t="s">
        <v>1392</v>
      </c>
      <c r="AJ49" s="113" t="str">
        <f t="shared" si="11"/>
        <v>K679129</v>
      </c>
      <c r="AK49" s="113" t="str">
        <f>IFERROR(VLOOKUP(AJ49,AKT!$E$4:$G$346,3,FALSE),"")</f>
        <v>0942</v>
      </c>
    </row>
    <row r="50" spans="1:37">
      <c r="A50" s="272" t="str">
        <f t="shared" si="0"/>
        <v/>
      </c>
      <c r="B50" s="271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2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794</v>
      </c>
      <c r="AE50" t="str">
        <f t="shared" si="9"/>
        <v>35</v>
      </c>
      <c r="AF50" t="str">
        <f t="shared" si="10"/>
        <v>352</v>
      </c>
      <c r="AH50" s="113" t="s">
        <v>1393</v>
      </c>
      <c r="AI50" s="113" t="s">
        <v>1379</v>
      </c>
      <c r="AJ50" s="113" t="str">
        <f t="shared" si="11"/>
        <v>A622152</v>
      </c>
      <c r="AK50" s="113" t="str">
        <f>IFERROR(VLOOKUP(AJ50,AKT!$E$4:$G$346,3,FALSE),"")</f>
        <v>0150</v>
      </c>
    </row>
    <row r="51" spans="1:37">
      <c r="A51" s="272" t="str">
        <f t="shared" si="0"/>
        <v/>
      </c>
      <c r="B51" s="271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2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797</v>
      </c>
      <c r="AE51" t="str">
        <f t="shared" si="9"/>
        <v>35</v>
      </c>
      <c r="AF51" t="str">
        <f t="shared" si="10"/>
        <v>353</v>
      </c>
      <c r="AH51" s="113" t="s">
        <v>1394</v>
      </c>
      <c r="AI51" s="113" t="s">
        <v>1395</v>
      </c>
      <c r="AJ51" s="113" t="str">
        <f t="shared" si="11"/>
        <v>A622152</v>
      </c>
      <c r="AK51" s="113" t="str">
        <f>IFERROR(VLOOKUP(AJ51,AKT!$E$4:$G$346,3,FALSE),"")</f>
        <v>0150</v>
      </c>
    </row>
    <row r="52" spans="1:37">
      <c r="A52" s="272" t="str">
        <f t="shared" si="0"/>
        <v/>
      </c>
      <c r="B52" s="271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2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800</v>
      </c>
      <c r="AE52" t="str">
        <f t="shared" si="9"/>
        <v>36</v>
      </c>
      <c r="AF52" t="str">
        <f t="shared" si="10"/>
        <v>361</v>
      </c>
      <c r="AH52" s="113" t="s">
        <v>1396</v>
      </c>
      <c r="AI52" s="113" t="s">
        <v>1397</v>
      </c>
      <c r="AJ52" s="113" t="str">
        <f t="shared" si="11"/>
        <v>A622152</v>
      </c>
      <c r="AK52" s="113" t="str">
        <f>IFERROR(VLOOKUP(AJ52,AKT!$E$4:$G$346,3,FALSE),"")</f>
        <v>0150</v>
      </c>
    </row>
    <row r="53" spans="1:37">
      <c r="A53" s="272" t="str">
        <f t="shared" si="0"/>
        <v/>
      </c>
      <c r="B53" s="271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2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803</v>
      </c>
      <c r="AE53" t="str">
        <f t="shared" si="9"/>
        <v>36</v>
      </c>
      <c r="AF53" t="str">
        <f t="shared" si="10"/>
        <v>362</v>
      </c>
      <c r="AH53" s="113" t="s">
        <v>1398</v>
      </c>
      <c r="AI53" s="113" t="s">
        <v>1399</v>
      </c>
      <c r="AJ53" s="113" t="str">
        <f t="shared" si="11"/>
        <v>A622152</v>
      </c>
      <c r="AK53" s="113" t="str">
        <f>IFERROR(VLOOKUP(AJ53,AKT!$E$4:$G$346,3,FALSE),"")</f>
        <v>0150</v>
      </c>
    </row>
    <row r="54" spans="1:37">
      <c r="A54" s="272" t="str">
        <f t="shared" si="0"/>
        <v/>
      </c>
      <c r="B54" s="271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2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808</v>
      </c>
      <c r="AE54" t="str">
        <f t="shared" si="9"/>
        <v>36</v>
      </c>
      <c r="AF54" t="str">
        <f t="shared" si="10"/>
        <v>363</v>
      </c>
      <c r="AH54" s="113" t="s">
        <v>1400</v>
      </c>
      <c r="AI54" s="113" t="s">
        <v>1385</v>
      </c>
      <c r="AJ54" s="113" t="str">
        <f t="shared" si="11"/>
        <v>A622152</v>
      </c>
      <c r="AK54" s="113" t="str">
        <f>IFERROR(VLOOKUP(AJ54,AKT!$E$4:$G$346,3,FALSE),"")</f>
        <v>0150</v>
      </c>
    </row>
    <row r="55" spans="1:37">
      <c r="A55" s="272" t="str">
        <f t="shared" si="0"/>
        <v/>
      </c>
      <c r="B55" s="271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2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811</v>
      </c>
      <c r="AE55" t="str">
        <f t="shared" si="9"/>
        <v>36</v>
      </c>
      <c r="AF55" t="str">
        <f t="shared" si="10"/>
        <v>363</v>
      </c>
      <c r="AH55" s="113" t="s">
        <v>1401</v>
      </c>
      <c r="AI55" s="113" t="s">
        <v>1386</v>
      </c>
      <c r="AJ55" s="113" t="str">
        <f t="shared" si="11"/>
        <v>A622152</v>
      </c>
      <c r="AK55" s="113" t="str">
        <f>IFERROR(VLOOKUP(AJ55,AKT!$E$4:$G$346,3,FALSE),"")</f>
        <v>0150</v>
      </c>
    </row>
    <row r="56" spans="1:37">
      <c r="A56" s="272" t="str">
        <f t="shared" si="0"/>
        <v/>
      </c>
      <c r="B56" s="271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2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814</v>
      </c>
      <c r="AE56" t="str">
        <f t="shared" si="9"/>
        <v>36</v>
      </c>
      <c r="AF56" t="str">
        <f t="shared" si="10"/>
        <v>366</v>
      </c>
      <c r="AH56" s="113" t="s">
        <v>1402</v>
      </c>
      <c r="AI56" s="113" t="s">
        <v>1403</v>
      </c>
      <c r="AJ56" s="113" t="str">
        <f t="shared" si="11"/>
        <v>A622152</v>
      </c>
      <c r="AK56" s="113" t="str">
        <f>IFERROR(VLOOKUP(AJ56,AKT!$E$4:$G$346,3,FALSE),"")</f>
        <v>0150</v>
      </c>
    </row>
    <row r="57" spans="1:37">
      <c r="A57" s="272" t="str">
        <f t="shared" si="0"/>
        <v/>
      </c>
      <c r="B57" s="271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2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816</v>
      </c>
      <c r="AE57" t="str">
        <f t="shared" si="9"/>
        <v>36</v>
      </c>
      <c r="AF57" t="str">
        <f t="shared" si="10"/>
        <v>366</v>
      </c>
      <c r="AH57" s="113" t="s">
        <v>1404</v>
      </c>
      <c r="AI57" s="113" t="s">
        <v>1405</v>
      </c>
      <c r="AJ57" s="113" t="str">
        <f t="shared" si="11"/>
        <v>A622152</v>
      </c>
      <c r="AK57" s="113" t="str">
        <f>IFERROR(VLOOKUP(AJ57,AKT!$E$4:$G$346,3,FALSE),"")</f>
        <v>0150</v>
      </c>
    </row>
    <row r="58" spans="1:37">
      <c r="A58" s="272" t="str">
        <f t="shared" si="0"/>
        <v/>
      </c>
      <c r="B58" s="271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2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819</v>
      </c>
      <c r="AE58" t="str">
        <f t="shared" si="9"/>
        <v>36</v>
      </c>
      <c r="AF58" t="str">
        <f t="shared" si="10"/>
        <v>368</v>
      </c>
      <c r="AH58" s="113" t="s">
        <v>1406</v>
      </c>
      <c r="AI58" s="113" t="s">
        <v>1407</v>
      </c>
      <c r="AJ58" s="113" t="str">
        <f t="shared" si="11"/>
        <v>K628100</v>
      </c>
      <c r="AK58" s="113" t="str">
        <f>IFERROR(VLOOKUP(AJ58,AKT!$E$4:$G$346,3,FALSE),"")</f>
        <v>0133</v>
      </c>
    </row>
    <row r="59" spans="1:37">
      <c r="A59" s="272" t="str">
        <f t="shared" si="0"/>
        <v/>
      </c>
      <c r="B59" s="271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2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822</v>
      </c>
      <c r="AE59" t="str">
        <f t="shared" si="9"/>
        <v>36</v>
      </c>
      <c r="AF59" t="str">
        <f t="shared" si="10"/>
        <v>368</v>
      </c>
      <c r="AH59" s="113" t="s">
        <v>1408</v>
      </c>
      <c r="AI59" s="113" t="s">
        <v>1409</v>
      </c>
      <c r="AJ59" s="113" t="str">
        <f t="shared" si="11"/>
        <v>K628100</v>
      </c>
      <c r="AK59" s="113" t="str">
        <f>IFERROR(VLOOKUP(AJ59,AKT!$E$4:$G$346,3,FALSE),"")</f>
        <v>0133</v>
      </c>
    </row>
    <row r="60" spans="1:37">
      <c r="A60" s="272" t="str">
        <f t="shared" si="0"/>
        <v/>
      </c>
      <c r="B60" s="271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2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825</v>
      </c>
      <c r="AE60" t="str">
        <f t="shared" si="9"/>
        <v>36</v>
      </c>
      <c r="AF60" t="str">
        <f t="shared" si="10"/>
        <v>369</v>
      </c>
      <c r="AH60" s="113" t="s">
        <v>1410</v>
      </c>
      <c r="AI60" s="113" t="s">
        <v>1411</v>
      </c>
      <c r="AJ60" s="113" t="str">
        <f t="shared" si="11"/>
        <v>K628087</v>
      </c>
      <c r="AK60" s="113" t="str">
        <f>IFERROR(VLOOKUP(AJ60,AKT!$E$4:$G$346,3,FALSE),"")</f>
        <v/>
      </c>
    </row>
    <row r="61" spans="1:37">
      <c r="A61" s="272" t="str">
        <f t="shared" si="0"/>
        <v/>
      </c>
      <c r="B61" s="271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2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828</v>
      </c>
      <c r="AE61" t="str">
        <f t="shared" si="9"/>
        <v>36</v>
      </c>
      <c r="AF61" t="str">
        <f t="shared" si="10"/>
        <v>369</v>
      </c>
      <c r="AH61" s="113" t="s">
        <v>1412</v>
      </c>
      <c r="AI61" s="113" t="s">
        <v>1413</v>
      </c>
      <c r="AJ61" s="113" t="str">
        <f t="shared" si="11"/>
        <v>K628087</v>
      </c>
      <c r="AK61" s="113" t="str">
        <f>IFERROR(VLOOKUP(AJ61,AKT!$E$4:$G$346,3,FALSE),"")</f>
        <v/>
      </c>
    </row>
    <row r="62" spans="1:37">
      <c r="A62" s="272" t="str">
        <f t="shared" si="0"/>
        <v/>
      </c>
      <c r="B62" s="271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2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825</v>
      </c>
      <c r="AE62" t="str">
        <f t="shared" si="9"/>
        <v>36</v>
      </c>
      <c r="AF62" t="str">
        <f t="shared" si="10"/>
        <v>369</v>
      </c>
      <c r="AH62" s="113" t="s">
        <v>1414</v>
      </c>
      <c r="AI62" s="113" t="s">
        <v>799</v>
      </c>
      <c r="AJ62" s="113" t="str">
        <f t="shared" si="11"/>
        <v>A579073</v>
      </c>
      <c r="AK62" s="113" t="str">
        <f>IFERROR(VLOOKUP(AJ62,AKT!$E$4:$G$346,3,FALSE),"")</f>
        <v>0970</v>
      </c>
    </row>
    <row r="63" spans="1:37">
      <c r="A63" s="272" t="str">
        <f t="shared" si="0"/>
        <v/>
      </c>
      <c r="B63" s="271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2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828</v>
      </c>
      <c r="AE63" t="str">
        <f t="shared" si="9"/>
        <v>36</v>
      </c>
      <c r="AF63" t="str">
        <f t="shared" si="10"/>
        <v>369</v>
      </c>
      <c r="AH63" s="113" t="s">
        <v>1415</v>
      </c>
      <c r="AI63" s="113" t="s">
        <v>1416</v>
      </c>
      <c r="AJ63" s="113" t="str">
        <f t="shared" si="11"/>
        <v>A580072</v>
      </c>
      <c r="AK63" s="113" t="str">
        <f>IFERROR(VLOOKUP(AJ63,AKT!$E$4:$G$346,3,FALSE),"")</f>
        <v>0970</v>
      </c>
    </row>
    <row r="64" spans="1:37">
      <c r="A64" s="272" t="str">
        <f t="shared" si="0"/>
        <v/>
      </c>
      <c r="B64" s="271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2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835</v>
      </c>
      <c r="AE64" t="str">
        <f t="shared" si="9"/>
        <v>37</v>
      </c>
      <c r="AF64" t="str">
        <f t="shared" si="10"/>
        <v>371</v>
      </c>
      <c r="AH64" s="113" t="s">
        <v>1417</v>
      </c>
      <c r="AI64" s="113" t="s">
        <v>1418</v>
      </c>
      <c r="AJ64" s="113" t="str">
        <f t="shared" si="11"/>
        <v>K767054</v>
      </c>
      <c r="AK64" s="113" t="str">
        <f>IFERROR(VLOOKUP(AJ64,AKT!$E$4:$G$346,3,FALSE),"")</f>
        <v/>
      </c>
    </row>
    <row r="65" spans="1:37">
      <c r="A65" s="272" t="str">
        <f t="shared" si="0"/>
        <v/>
      </c>
      <c r="B65" s="271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2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840</v>
      </c>
      <c r="AE65" t="str">
        <f t="shared" si="9"/>
        <v>37</v>
      </c>
      <c r="AF65" t="str">
        <f t="shared" si="10"/>
        <v>371</v>
      </c>
      <c r="AH65" s="113" t="s">
        <v>1419</v>
      </c>
      <c r="AI65" s="113" t="s">
        <v>1420</v>
      </c>
      <c r="AJ65" s="113" t="str">
        <f t="shared" si="11"/>
        <v>A867021</v>
      </c>
      <c r="AK65" s="113" t="str">
        <f>IFERROR(VLOOKUP(AJ65,AKT!$E$4:$G$346,3,FALSE),"")</f>
        <v>0942</v>
      </c>
    </row>
    <row r="66" spans="1:37">
      <c r="A66" s="272" t="str">
        <f t="shared" si="0"/>
        <v/>
      </c>
      <c r="B66" s="271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2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843</v>
      </c>
      <c r="AE66" t="str">
        <f t="shared" si="9"/>
        <v>37</v>
      </c>
      <c r="AF66" t="str">
        <f t="shared" si="10"/>
        <v>371</v>
      </c>
      <c r="AH66" s="113" t="s">
        <v>1421</v>
      </c>
      <c r="AI66" s="113" t="s">
        <v>1422</v>
      </c>
      <c r="AJ66" s="113" t="str">
        <f t="shared" si="11"/>
        <v>A867021</v>
      </c>
      <c r="AK66" s="113" t="str">
        <f>IFERROR(VLOOKUP(AJ66,AKT!$E$4:$G$346,3,FALSE),"")</f>
        <v>0942</v>
      </c>
    </row>
    <row r="67" spans="1:37">
      <c r="A67" s="272" t="str">
        <f t="shared" si="0"/>
        <v/>
      </c>
      <c r="B67" s="271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2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846</v>
      </c>
      <c r="AE67" t="str">
        <f t="shared" si="9"/>
        <v>37</v>
      </c>
      <c r="AF67" t="str">
        <f t="shared" si="10"/>
        <v>371</v>
      </c>
      <c r="AH67" s="113" t="s">
        <v>1423</v>
      </c>
      <c r="AI67" s="113" t="s">
        <v>1424</v>
      </c>
      <c r="AJ67" s="113" t="str">
        <f t="shared" si="11"/>
        <v>A867021</v>
      </c>
      <c r="AK67" s="113" t="str">
        <f>IFERROR(VLOOKUP(AJ67,AKT!$E$4:$G$346,3,FALSE),"")</f>
        <v>0942</v>
      </c>
    </row>
    <row r="68" spans="1:37">
      <c r="A68" s="272" t="str">
        <f t="shared" ref="A68:A131" si="12">IFERROR(VLOOKUP(B68,$X$6:$AA$43,4,FALSE),"")</f>
        <v/>
      </c>
      <c r="B68" s="271"/>
      <c r="C68" s="39" t="str">
        <f t="shared" ref="C68:C131" si="13">IFERROR(VLOOKUP(B68,$X$6:$AA$43,2,FALSE),"")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2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849</v>
      </c>
      <c r="AE68" t="str">
        <f t="shared" si="9"/>
        <v>37</v>
      </c>
      <c r="AF68" t="str">
        <f t="shared" si="10"/>
        <v>371</v>
      </c>
      <c r="AH68" s="113" t="s">
        <v>1425</v>
      </c>
      <c r="AI68" s="113" t="s">
        <v>1426</v>
      </c>
      <c r="AJ68" s="113" t="str">
        <f t="shared" si="11"/>
        <v>A867021</v>
      </c>
      <c r="AK68" s="113" t="str">
        <f>IFERROR(VLOOKUP(AJ68,AKT!$E$4:$G$346,3,FALSE),"")</f>
        <v>0942</v>
      </c>
    </row>
    <row r="69" spans="1:37">
      <c r="A69" s="272" t="str">
        <f t="shared" si="12"/>
        <v/>
      </c>
      <c r="B69" s="271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2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852</v>
      </c>
      <c r="AE69" t="str">
        <f t="shared" ref="AE69:AE129" si="21">LEFT(AB69,2)</f>
        <v>37</v>
      </c>
      <c r="AF69" t="str">
        <f t="shared" si="10"/>
        <v>372</v>
      </c>
      <c r="AH69" s="113" t="s">
        <v>1427</v>
      </c>
      <c r="AI69" s="113" t="s">
        <v>1428</v>
      </c>
      <c r="AJ69" s="113" t="str">
        <f t="shared" si="11"/>
        <v>A867021</v>
      </c>
      <c r="AK69" s="113" t="str">
        <f>IFERROR(VLOOKUP(AJ69,AKT!$E$4:$G$346,3,FALSE),"")</f>
        <v>0942</v>
      </c>
    </row>
    <row r="70" spans="1:37">
      <c r="A70" s="272" t="str">
        <f t="shared" si="12"/>
        <v/>
      </c>
      <c r="B70" s="271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2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855</v>
      </c>
      <c r="AE70" t="str">
        <f t="shared" si="21"/>
        <v>37</v>
      </c>
      <c r="AF70" t="str">
        <f t="shared" ref="AF70:AF129" si="22">LEFT(AB70,3)</f>
        <v>372</v>
      </c>
      <c r="AH70" s="113" t="s">
        <v>1429</v>
      </c>
      <c r="AI70" s="113" t="s">
        <v>1430</v>
      </c>
      <c r="AJ70" s="113" t="str">
        <f t="shared" si="11"/>
        <v>A867021</v>
      </c>
      <c r="AK70" s="113" t="str">
        <f>IFERROR(VLOOKUP(AJ70,AKT!$E$4:$G$346,3,FALSE),"")</f>
        <v>0942</v>
      </c>
    </row>
    <row r="71" spans="1:37">
      <c r="A71" s="272" t="str">
        <f t="shared" si="12"/>
        <v/>
      </c>
      <c r="B71" s="271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2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858</v>
      </c>
      <c r="AE71" t="str">
        <f t="shared" si="21"/>
        <v>37</v>
      </c>
      <c r="AF71" t="str">
        <f t="shared" si="22"/>
        <v>372</v>
      </c>
      <c r="AH71" s="113" t="s">
        <v>1431</v>
      </c>
      <c r="AI71" s="113" t="s">
        <v>1432</v>
      </c>
      <c r="AJ71" s="113" t="str">
        <f t="shared" si="11"/>
        <v>K867020</v>
      </c>
      <c r="AK71" s="113" t="str">
        <f>IFERROR(VLOOKUP(AJ71,AKT!$E$4:$G$346,3,FALSE),"")</f>
        <v>0942</v>
      </c>
    </row>
    <row r="72" spans="1:37">
      <c r="A72" s="272" t="str">
        <f t="shared" si="12"/>
        <v/>
      </c>
      <c r="B72" s="271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2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861</v>
      </c>
      <c r="AE72" t="str">
        <f t="shared" si="21"/>
        <v>38</v>
      </c>
      <c r="AF72" t="str">
        <f t="shared" si="22"/>
        <v>381</v>
      </c>
      <c r="AH72" s="113" t="s">
        <v>1433</v>
      </c>
      <c r="AI72" s="113" t="s">
        <v>1434</v>
      </c>
      <c r="AJ72" s="113" t="str">
        <f t="shared" si="11"/>
        <v>K814011</v>
      </c>
      <c r="AK72" s="113" t="str">
        <f>IFERROR(VLOOKUP(AJ72,AKT!$E$4:$G$346,3,FALSE),"")</f>
        <v/>
      </c>
    </row>
    <row r="73" spans="1:37">
      <c r="A73" s="272" t="str">
        <f t="shared" si="12"/>
        <v/>
      </c>
      <c r="B73" s="271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2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864</v>
      </c>
      <c r="AE73" t="str">
        <f t="shared" si="21"/>
        <v>38</v>
      </c>
      <c r="AF73" t="str">
        <f t="shared" si="22"/>
        <v>381</v>
      </c>
      <c r="AH73" s="113" t="s">
        <v>1435</v>
      </c>
      <c r="AI73" s="113" t="s">
        <v>1436</v>
      </c>
      <c r="AJ73" s="113" t="str">
        <f t="shared" ref="AJ73:AJ97" si="23">LEFT(AH73,7)</f>
        <v>K814013</v>
      </c>
      <c r="AK73" s="113" t="str">
        <f>IFERROR(VLOOKUP(AJ73,AKT!$E$4:$G$346,3,FALSE),"")</f>
        <v>0970</v>
      </c>
    </row>
    <row r="74" spans="1:37">
      <c r="A74" s="272" t="str">
        <f t="shared" si="12"/>
        <v/>
      </c>
      <c r="B74" s="271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2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867</v>
      </c>
      <c r="AE74" t="str">
        <f t="shared" si="21"/>
        <v>38</v>
      </c>
      <c r="AF74" t="str">
        <f t="shared" si="22"/>
        <v>381</v>
      </c>
      <c r="AH74" s="113" t="s">
        <v>1437</v>
      </c>
      <c r="AI74" s="113" t="s">
        <v>1438</v>
      </c>
      <c r="AJ74" s="113" t="str">
        <f t="shared" si="23"/>
        <v>K814013</v>
      </c>
      <c r="AK74" s="113" t="str">
        <f>IFERROR(VLOOKUP(AJ74,AKT!$E$4:$G$346,3,FALSE),"")</f>
        <v>0970</v>
      </c>
    </row>
    <row r="75" spans="1:37">
      <c r="A75" s="272" t="str">
        <f t="shared" si="12"/>
        <v/>
      </c>
      <c r="B75" s="271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2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870</v>
      </c>
      <c r="AE75" t="str">
        <f t="shared" si="21"/>
        <v>38</v>
      </c>
      <c r="AF75" t="str">
        <f t="shared" si="22"/>
        <v>382</v>
      </c>
      <c r="AH75" s="113" t="s">
        <v>1439</v>
      </c>
      <c r="AI75" s="113" t="s">
        <v>1440</v>
      </c>
      <c r="AJ75" s="113" t="str">
        <f t="shared" si="23"/>
        <v>A848051</v>
      </c>
      <c r="AK75" s="113" t="str">
        <f>IFERROR(VLOOKUP(AJ75,AKT!$E$4:$G$346,3,FALSE),"")</f>
        <v>0970</v>
      </c>
    </row>
    <row r="76" spans="1:37">
      <c r="A76" s="272" t="str">
        <f t="shared" si="12"/>
        <v/>
      </c>
      <c r="B76" s="271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2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873</v>
      </c>
      <c r="AE76" t="str">
        <f t="shared" si="21"/>
        <v>38</v>
      </c>
      <c r="AF76" t="str">
        <f t="shared" si="22"/>
        <v>383</v>
      </c>
      <c r="AH76" s="113" t="s">
        <v>1441</v>
      </c>
      <c r="AI76" s="113" t="s">
        <v>1442</v>
      </c>
      <c r="AJ76" s="113" t="str">
        <f t="shared" si="23"/>
        <v>A848051</v>
      </c>
      <c r="AK76" s="113" t="str">
        <f>IFERROR(VLOOKUP(AJ76,AKT!$E$4:$G$346,3,FALSE),"")</f>
        <v>0970</v>
      </c>
    </row>
    <row r="77" spans="1:37">
      <c r="A77" s="272" t="str">
        <f t="shared" si="12"/>
        <v/>
      </c>
      <c r="B77" s="271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2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876</v>
      </c>
      <c r="AE77" t="str">
        <f t="shared" si="21"/>
        <v>38</v>
      </c>
      <c r="AF77" t="str">
        <f t="shared" si="22"/>
        <v>383</v>
      </c>
      <c r="AH77" s="113" t="s">
        <v>1443</v>
      </c>
      <c r="AI77" s="113" t="s">
        <v>1444</v>
      </c>
      <c r="AJ77" s="113" t="str">
        <f t="shared" si="23"/>
        <v>A848051</v>
      </c>
      <c r="AK77" s="113" t="str">
        <f>IFERROR(VLOOKUP(AJ77,AKT!$E$4:$G$346,3,FALSE),"")</f>
        <v>0970</v>
      </c>
    </row>
    <row r="78" spans="1:37">
      <c r="A78" s="272" t="str">
        <f t="shared" si="12"/>
        <v/>
      </c>
      <c r="B78" s="271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2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879</v>
      </c>
      <c r="AE78" t="str">
        <f t="shared" si="21"/>
        <v>38</v>
      </c>
      <c r="AF78" t="str">
        <f t="shared" si="22"/>
        <v>383</v>
      </c>
      <c r="AH78" s="113" t="s">
        <v>1445</v>
      </c>
      <c r="AI78" s="113" t="s">
        <v>1446</v>
      </c>
      <c r="AJ78" s="113" t="str">
        <f t="shared" si="23"/>
        <v>A848051</v>
      </c>
      <c r="AK78" s="113" t="str">
        <f>IFERROR(VLOOKUP(AJ78,AKT!$E$4:$G$346,3,FALSE),"")</f>
        <v>0970</v>
      </c>
    </row>
    <row r="79" spans="1:37">
      <c r="A79" s="272" t="str">
        <f t="shared" si="12"/>
        <v/>
      </c>
      <c r="B79" s="271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2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882</v>
      </c>
      <c r="AE79" t="str">
        <f t="shared" si="21"/>
        <v>38</v>
      </c>
      <c r="AF79" t="str">
        <f t="shared" si="22"/>
        <v>383</v>
      </c>
      <c r="AH79" s="113" t="s">
        <v>1447</v>
      </c>
      <c r="AI79" s="113" t="s">
        <v>1448</v>
      </c>
      <c r="AJ79" s="113" t="str">
        <f t="shared" si="23"/>
        <v>A848051</v>
      </c>
      <c r="AK79" s="113" t="str">
        <f>IFERROR(VLOOKUP(AJ79,AKT!$E$4:$G$346,3,FALSE),"")</f>
        <v>0970</v>
      </c>
    </row>
    <row r="80" spans="1:37">
      <c r="A80" s="272" t="str">
        <f t="shared" si="12"/>
        <v/>
      </c>
      <c r="B80" s="271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2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885</v>
      </c>
      <c r="AE80" t="str">
        <f t="shared" si="21"/>
        <v>38</v>
      </c>
      <c r="AF80" t="str">
        <f t="shared" si="22"/>
        <v>383</v>
      </c>
      <c r="AH80" s="113" t="s">
        <v>1449</v>
      </c>
      <c r="AI80" s="113" t="s">
        <v>1450</v>
      </c>
      <c r="AJ80" s="113" t="str">
        <f t="shared" si="23"/>
        <v>A848051</v>
      </c>
      <c r="AK80" s="113" t="str">
        <f>IFERROR(VLOOKUP(AJ80,AKT!$E$4:$G$346,3,FALSE),"")</f>
        <v>0970</v>
      </c>
    </row>
    <row r="81" spans="1:37">
      <c r="A81" s="272" t="str">
        <f t="shared" si="12"/>
        <v/>
      </c>
      <c r="B81" s="271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2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887</v>
      </c>
      <c r="AE81" t="str">
        <f t="shared" si="21"/>
        <v>38</v>
      </c>
      <c r="AF81" t="str">
        <f t="shared" si="22"/>
        <v>386</v>
      </c>
      <c r="AH81" s="113" t="s">
        <v>1451</v>
      </c>
      <c r="AI81" s="113" t="s">
        <v>1452</v>
      </c>
      <c r="AJ81" s="113" t="str">
        <f t="shared" si="23"/>
        <v>A848051</v>
      </c>
      <c r="AK81" s="113" t="str">
        <f>IFERROR(VLOOKUP(AJ81,AKT!$E$4:$G$346,3,FALSE),"")</f>
        <v>0970</v>
      </c>
    </row>
    <row r="82" spans="1:37">
      <c r="A82" s="272" t="str">
        <f t="shared" si="12"/>
        <v/>
      </c>
      <c r="B82" s="271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2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890</v>
      </c>
      <c r="AE82" t="str">
        <f t="shared" si="21"/>
        <v>38</v>
      </c>
      <c r="AF82" t="str">
        <f t="shared" si="22"/>
        <v>386</v>
      </c>
      <c r="AH82" s="113" t="s">
        <v>1453</v>
      </c>
      <c r="AI82" s="113" t="s">
        <v>1454</v>
      </c>
      <c r="AJ82" s="113" t="str">
        <f t="shared" si="23"/>
        <v>A848051</v>
      </c>
      <c r="AK82" s="113" t="str">
        <f>IFERROR(VLOOKUP(AJ82,AKT!$E$4:$G$346,3,FALSE),"")</f>
        <v>0970</v>
      </c>
    </row>
    <row r="83" spans="1:37">
      <c r="A83" s="272" t="str">
        <f t="shared" si="12"/>
        <v/>
      </c>
      <c r="B83" s="271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2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893</v>
      </c>
      <c r="AE83" t="str">
        <f t="shared" si="21"/>
        <v>38</v>
      </c>
      <c r="AF83" t="str">
        <f t="shared" si="22"/>
        <v>386</v>
      </c>
      <c r="AH83" s="113" t="s">
        <v>1455</v>
      </c>
      <c r="AI83" s="113" t="s">
        <v>1456</v>
      </c>
      <c r="AJ83" s="113" t="str">
        <f t="shared" si="23"/>
        <v>A848051</v>
      </c>
      <c r="AK83" s="113" t="str">
        <f>IFERROR(VLOOKUP(AJ83,AKT!$E$4:$G$346,3,FALSE),"")</f>
        <v>0970</v>
      </c>
    </row>
    <row r="84" spans="1:37">
      <c r="A84" s="272" t="str">
        <f t="shared" si="12"/>
        <v/>
      </c>
      <c r="B84" s="271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2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899</v>
      </c>
      <c r="AE84" t="str">
        <f t="shared" si="21"/>
        <v>41</v>
      </c>
      <c r="AF84" t="str">
        <f t="shared" si="22"/>
        <v>411</v>
      </c>
      <c r="AH84" s="113" t="s">
        <v>1457</v>
      </c>
      <c r="AI84" s="113" t="s">
        <v>1458</v>
      </c>
      <c r="AJ84" s="113" t="str">
        <f t="shared" si="23"/>
        <v>A848051</v>
      </c>
      <c r="AK84" s="113" t="str">
        <f>IFERROR(VLOOKUP(AJ84,AKT!$E$4:$G$346,3,FALSE),"")</f>
        <v>0970</v>
      </c>
    </row>
    <row r="85" spans="1:37">
      <c r="A85" s="272" t="str">
        <f t="shared" si="12"/>
        <v/>
      </c>
      <c r="B85" s="271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2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902</v>
      </c>
      <c r="AE85" t="str">
        <f t="shared" si="21"/>
        <v>41</v>
      </c>
      <c r="AF85" t="str">
        <f t="shared" si="22"/>
        <v>411</v>
      </c>
      <c r="AH85" s="113" t="s">
        <v>1459</v>
      </c>
      <c r="AI85" s="113" t="s">
        <v>1460</v>
      </c>
      <c r="AJ85" s="113" t="str">
        <f t="shared" si="23"/>
        <v>K848038</v>
      </c>
      <c r="AK85" s="113" t="str">
        <f>IFERROR(VLOOKUP(AJ85,AKT!$E$4:$G$346,3,FALSE),"")</f>
        <v>0950</v>
      </c>
    </row>
    <row r="86" spans="1:37">
      <c r="A86" s="272" t="str">
        <f t="shared" si="12"/>
        <v/>
      </c>
      <c r="B86" s="271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2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905</v>
      </c>
      <c r="AE86" t="str">
        <f t="shared" si="21"/>
        <v>41</v>
      </c>
      <c r="AF86" t="str">
        <f t="shared" si="22"/>
        <v>412</v>
      </c>
      <c r="AH86" s="113" t="s">
        <v>1461</v>
      </c>
      <c r="AI86" s="113" t="s">
        <v>1462</v>
      </c>
      <c r="AJ86" s="113" t="str">
        <f t="shared" si="23"/>
        <v>K848038</v>
      </c>
      <c r="AK86" s="113" t="str">
        <f>IFERROR(VLOOKUP(AJ86,AKT!$E$4:$G$346,3,FALSE),"")</f>
        <v>0950</v>
      </c>
    </row>
    <row r="87" spans="1:37">
      <c r="A87" s="272" t="str">
        <f t="shared" si="12"/>
        <v/>
      </c>
      <c r="B87" s="271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2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908</v>
      </c>
      <c r="AE87" t="str">
        <f t="shared" si="21"/>
        <v>41</v>
      </c>
      <c r="AF87" t="str">
        <f t="shared" si="22"/>
        <v>412</v>
      </c>
      <c r="AH87" s="113" t="s">
        <v>1463</v>
      </c>
      <c r="AI87" s="113" t="s">
        <v>1464</v>
      </c>
      <c r="AJ87" s="113" t="str">
        <f t="shared" si="23"/>
        <v>K848038</v>
      </c>
      <c r="AK87" s="113" t="str">
        <f>IFERROR(VLOOKUP(AJ87,AKT!$E$4:$G$346,3,FALSE),"")</f>
        <v>0950</v>
      </c>
    </row>
    <row r="88" spans="1:37">
      <c r="A88" s="272" t="str">
        <f t="shared" si="12"/>
        <v/>
      </c>
      <c r="B88" s="271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2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911</v>
      </c>
      <c r="AE88" t="str">
        <f t="shared" si="21"/>
        <v>41</v>
      </c>
      <c r="AF88" t="str">
        <f t="shared" si="22"/>
        <v>412</v>
      </c>
      <c r="AH88" s="113" t="s">
        <v>1465</v>
      </c>
      <c r="AI88" s="113" t="s">
        <v>1466</v>
      </c>
      <c r="AJ88" s="113" t="str">
        <f t="shared" si="23"/>
        <v>K848038</v>
      </c>
      <c r="AK88" s="113" t="str">
        <f>IFERROR(VLOOKUP(AJ88,AKT!$E$4:$G$346,3,FALSE),"")</f>
        <v>0950</v>
      </c>
    </row>
    <row r="89" spans="1:37">
      <c r="A89" s="272" t="str">
        <f t="shared" si="12"/>
        <v/>
      </c>
      <c r="B89" s="271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2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914</v>
      </c>
      <c r="AE89" t="str">
        <f t="shared" si="21"/>
        <v>41</v>
      </c>
      <c r="AF89" t="str">
        <f t="shared" si="22"/>
        <v>412</v>
      </c>
      <c r="AH89" s="113" t="s">
        <v>1467</v>
      </c>
      <c r="AI89" s="113" t="s">
        <v>1468</v>
      </c>
      <c r="AJ89" s="113" t="str">
        <f t="shared" si="23"/>
        <v>K848038</v>
      </c>
      <c r="AK89" s="113" t="str">
        <f>IFERROR(VLOOKUP(AJ89,AKT!$E$4:$G$346,3,FALSE),"")</f>
        <v>0950</v>
      </c>
    </row>
    <row r="90" spans="1:37">
      <c r="A90" s="272" t="str">
        <f t="shared" si="12"/>
        <v/>
      </c>
      <c r="B90" s="271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2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917</v>
      </c>
      <c r="AE90" t="str">
        <f t="shared" si="21"/>
        <v>42</v>
      </c>
      <c r="AF90" t="str">
        <f t="shared" si="22"/>
        <v>421</v>
      </c>
      <c r="AH90" s="113" t="s">
        <v>1469</v>
      </c>
      <c r="AI90" s="113" t="s">
        <v>1470</v>
      </c>
      <c r="AJ90" s="113" t="str">
        <f t="shared" si="23"/>
        <v>K848050</v>
      </c>
      <c r="AK90" s="113" t="str">
        <f>IFERROR(VLOOKUP(AJ90,AKT!$E$4:$G$346,3,FALSE),"")</f>
        <v>0950</v>
      </c>
    </row>
    <row r="91" spans="1:37">
      <c r="A91" s="272" t="str">
        <f t="shared" si="12"/>
        <v/>
      </c>
      <c r="B91" s="271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2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920</v>
      </c>
      <c r="AE91" t="str">
        <f t="shared" si="21"/>
        <v>42</v>
      </c>
      <c r="AF91" t="str">
        <f t="shared" si="22"/>
        <v>421</v>
      </c>
      <c r="AH91" s="113" t="s">
        <v>1471</v>
      </c>
      <c r="AI91" s="113" t="s">
        <v>1472</v>
      </c>
      <c r="AJ91" s="113" t="str">
        <f t="shared" si="23"/>
        <v>K848050</v>
      </c>
      <c r="AK91" s="113" t="str">
        <f>IFERROR(VLOOKUP(AJ91,AKT!$E$4:$G$346,3,FALSE),"")</f>
        <v>0950</v>
      </c>
    </row>
    <row r="92" spans="1:37">
      <c r="A92" s="272" t="str">
        <f t="shared" si="12"/>
        <v/>
      </c>
      <c r="B92" s="271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2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923</v>
      </c>
      <c r="AE92" t="str">
        <f t="shared" si="21"/>
        <v>42</v>
      </c>
      <c r="AF92" t="str">
        <f t="shared" si="22"/>
        <v>421</v>
      </c>
      <c r="AH92" s="113" t="s">
        <v>1473</v>
      </c>
      <c r="AI92" s="113" t="s">
        <v>1474</v>
      </c>
      <c r="AJ92" s="113" t="str">
        <f t="shared" si="23"/>
        <v>K848050</v>
      </c>
      <c r="AK92" s="113" t="str">
        <f>IFERROR(VLOOKUP(AJ92,AKT!$E$4:$G$346,3,FALSE),"")</f>
        <v>0950</v>
      </c>
    </row>
    <row r="93" spans="1:37">
      <c r="A93" s="272" t="str">
        <f t="shared" si="12"/>
        <v/>
      </c>
      <c r="B93" s="271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2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926</v>
      </c>
      <c r="AE93" t="str">
        <f t="shared" si="21"/>
        <v>42</v>
      </c>
      <c r="AF93" t="str">
        <f t="shared" si="22"/>
        <v>421</v>
      </c>
      <c r="AH93" s="113" t="s">
        <v>1475</v>
      </c>
      <c r="AI93" s="113" t="s">
        <v>1476</v>
      </c>
      <c r="AJ93" s="113" t="str">
        <f t="shared" si="23"/>
        <v>K848050</v>
      </c>
      <c r="AK93" s="113" t="str">
        <f>IFERROR(VLOOKUP(AJ93,AKT!$E$4:$G$346,3,FALSE),"")</f>
        <v>0950</v>
      </c>
    </row>
    <row r="94" spans="1:37">
      <c r="A94" s="272" t="str">
        <f t="shared" si="12"/>
        <v/>
      </c>
      <c r="B94" s="271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2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929</v>
      </c>
      <c r="AE94" t="str">
        <f t="shared" si="21"/>
        <v>42</v>
      </c>
      <c r="AF94" t="str">
        <f t="shared" si="22"/>
        <v>422</v>
      </c>
      <c r="AH94" s="113" t="s">
        <v>1477</v>
      </c>
      <c r="AI94" s="113" t="s">
        <v>1478</v>
      </c>
      <c r="AJ94" s="113" t="str">
        <f t="shared" si="23"/>
        <v>K848050</v>
      </c>
      <c r="AK94" s="113" t="str">
        <f>IFERROR(VLOOKUP(AJ94,AKT!$E$4:$G$346,3,FALSE),"")</f>
        <v>0950</v>
      </c>
    </row>
    <row r="95" spans="1:37">
      <c r="A95" s="272" t="str">
        <f t="shared" si="12"/>
        <v/>
      </c>
      <c r="B95" s="271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2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932</v>
      </c>
      <c r="AE95" t="str">
        <f t="shared" si="21"/>
        <v>42</v>
      </c>
      <c r="AF95" t="str">
        <f t="shared" si="22"/>
        <v>422</v>
      </c>
      <c r="AH95" s="113" t="s">
        <v>1479</v>
      </c>
      <c r="AI95" s="113" t="s">
        <v>1480</v>
      </c>
      <c r="AJ95" s="113" t="str">
        <f t="shared" si="23"/>
        <v>T848027</v>
      </c>
      <c r="AK95" s="113" t="str">
        <f>IFERROR(VLOOKUP(AJ95,AKT!$E$4:$G$346,3,FALSE),"")</f>
        <v>0950</v>
      </c>
    </row>
    <row r="96" spans="1:37">
      <c r="A96" s="272" t="str">
        <f t="shared" si="12"/>
        <v/>
      </c>
      <c r="B96" s="271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2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934</v>
      </c>
      <c r="AE96" t="str">
        <f t="shared" si="21"/>
        <v>42</v>
      </c>
      <c r="AF96" t="str">
        <f t="shared" si="22"/>
        <v>422</v>
      </c>
      <c r="AH96" s="113" t="s">
        <v>1481</v>
      </c>
      <c r="AI96" s="113" t="s">
        <v>1482</v>
      </c>
      <c r="AJ96" s="113" t="str">
        <f t="shared" si="23"/>
        <v>K733069</v>
      </c>
      <c r="AK96" s="113" t="str">
        <f>IFERROR(VLOOKUP(AJ96,AKT!$E$4:$G$346,3,FALSE),"")</f>
        <v/>
      </c>
    </row>
    <row r="97" spans="1:37">
      <c r="A97" s="272" t="str">
        <f t="shared" si="12"/>
        <v/>
      </c>
      <c r="B97" s="271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2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937</v>
      </c>
      <c r="AE97" t="str">
        <f t="shared" si="21"/>
        <v>42</v>
      </c>
      <c r="AF97" t="str">
        <f t="shared" si="22"/>
        <v>422</v>
      </c>
      <c r="AH97" s="113" t="s">
        <v>1483</v>
      </c>
      <c r="AI97" s="113" t="s">
        <v>1484</v>
      </c>
      <c r="AJ97" s="113" t="str">
        <f t="shared" si="23"/>
        <v>K733069</v>
      </c>
      <c r="AK97" s="113" t="str">
        <f>IFERROR(VLOOKUP(AJ97,AKT!$E$4:$G$346,3,FALSE),"")</f>
        <v/>
      </c>
    </row>
    <row r="98" spans="1:37">
      <c r="A98" s="272" t="str">
        <f t="shared" si="12"/>
        <v/>
      </c>
      <c r="B98" s="271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2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1485</v>
      </c>
      <c r="AE98" t="str">
        <f t="shared" si="21"/>
        <v>42</v>
      </c>
      <c r="AF98" t="str">
        <f t="shared" si="22"/>
        <v>422</v>
      </c>
    </row>
    <row r="99" spans="1:37">
      <c r="A99" s="272" t="str">
        <f t="shared" si="12"/>
        <v/>
      </c>
      <c r="B99" s="271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2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943</v>
      </c>
      <c r="AE99" t="str">
        <f t="shared" si="21"/>
        <v>42</v>
      </c>
      <c r="AF99" t="str">
        <f t="shared" si="22"/>
        <v>422</v>
      </c>
    </row>
    <row r="100" spans="1:37">
      <c r="A100" s="272" t="str">
        <f t="shared" si="12"/>
        <v/>
      </c>
      <c r="B100" s="271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2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945</v>
      </c>
      <c r="AE100" t="str">
        <f t="shared" si="21"/>
        <v>42</v>
      </c>
      <c r="AF100" t="str">
        <f t="shared" si="22"/>
        <v>422</v>
      </c>
    </row>
    <row r="101" spans="1:37">
      <c r="A101" s="272" t="str">
        <f t="shared" si="12"/>
        <v/>
      </c>
      <c r="B101" s="271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2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947</v>
      </c>
      <c r="AE101" t="str">
        <f t="shared" si="21"/>
        <v>42</v>
      </c>
      <c r="AF101" t="str">
        <f t="shared" si="22"/>
        <v>423</v>
      </c>
    </row>
    <row r="102" spans="1:37">
      <c r="A102" s="272" t="str">
        <f t="shared" si="12"/>
        <v/>
      </c>
      <c r="B102" s="271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2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950</v>
      </c>
      <c r="AE102" t="str">
        <f t="shared" si="21"/>
        <v>42</v>
      </c>
      <c r="AF102" t="str">
        <f t="shared" si="22"/>
        <v>423</v>
      </c>
    </row>
    <row r="103" spans="1:37">
      <c r="A103" s="272" t="str">
        <f t="shared" si="12"/>
        <v/>
      </c>
      <c r="B103" s="271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2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953</v>
      </c>
      <c r="AE103" t="str">
        <f t="shared" si="21"/>
        <v>42</v>
      </c>
      <c r="AF103" t="str">
        <f t="shared" si="22"/>
        <v>424</v>
      </c>
    </row>
    <row r="104" spans="1:37">
      <c r="A104" s="272" t="str">
        <f t="shared" si="12"/>
        <v/>
      </c>
      <c r="B104" s="271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2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956</v>
      </c>
      <c r="AE104" t="str">
        <f t="shared" si="21"/>
        <v>42</v>
      </c>
      <c r="AF104" t="str">
        <f t="shared" si="22"/>
        <v>424</v>
      </c>
    </row>
    <row r="105" spans="1:37">
      <c r="A105" s="272" t="str">
        <f t="shared" si="12"/>
        <v/>
      </c>
      <c r="B105" s="271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2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959</v>
      </c>
      <c r="AE105" t="str">
        <f t="shared" si="21"/>
        <v>42</v>
      </c>
      <c r="AF105" t="str">
        <f t="shared" si="22"/>
        <v>424</v>
      </c>
    </row>
    <row r="106" spans="1:37">
      <c r="A106" s="272" t="str">
        <f t="shared" si="12"/>
        <v/>
      </c>
      <c r="B106" s="271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2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964</v>
      </c>
      <c r="AE106" t="str">
        <f t="shared" si="21"/>
        <v>42</v>
      </c>
      <c r="AF106" t="str">
        <f t="shared" si="22"/>
        <v>425</v>
      </c>
    </row>
    <row r="107" spans="1:37">
      <c r="A107" s="272" t="str">
        <f t="shared" si="12"/>
        <v/>
      </c>
      <c r="B107" s="271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2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626</v>
      </c>
      <c r="AE107" t="str">
        <f t="shared" si="21"/>
        <v>42</v>
      </c>
      <c r="AF107" t="str">
        <f t="shared" si="22"/>
        <v>425</v>
      </c>
    </row>
    <row r="108" spans="1:37">
      <c r="A108" s="272" t="str">
        <f t="shared" si="12"/>
        <v/>
      </c>
      <c r="B108" s="271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2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971</v>
      </c>
      <c r="AE108" t="str">
        <f t="shared" si="21"/>
        <v>42</v>
      </c>
      <c r="AF108" t="str">
        <f t="shared" si="22"/>
        <v>426</v>
      </c>
    </row>
    <row r="109" spans="1:37">
      <c r="A109" s="272" t="str">
        <f t="shared" si="12"/>
        <v/>
      </c>
      <c r="B109" s="271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2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974</v>
      </c>
      <c r="AE109" t="str">
        <f t="shared" si="21"/>
        <v>42</v>
      </c>
      <c r="AF109" t="str">
        <f t="shared" si="22"/>
        <v>426</v>
      </c>
    </row>
    <row r="110" spans="1:37">
      <c r="A110" s="272" t="str">
        <f t="shared" si="12"/>
        <v/>
      </c>
      <c r="B110" s="271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2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977</v>
      </c>
      <c r="AE110" t="str">
        <f t="shared" si="21"/>
        <v>42</v>
      </c>
      <c r="AF110" t="str">
        <f t="shared" si="22"/>
        <v>426</v>
      </c>
    </row>
    <row r="111" spans="1:37">
      <c r="A111" s="272" t="str">
        <f t="shared" si="12"/>
        <v/>
      </c>
      <c r="B111" s="271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2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980</v>
      </c>
      <c r="AE111" t="str">
        <f t="shared" si="21"/>
        <v>43</v>
      </c>
      <c r="AF111" t="str">
        <f t="shared" si="22"/>
        <v>431</v>
      </c>
    </row>
    <row r="112" spans="1:37">
      <c r="A112" s="272" t="str">
        <f t="shared" si="12"/>
        <v/>
      </c>
      <c r="B112" s="271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2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983</v>
      </c>
      <c r="AE112" t="str">
        <f t="shared" si="21"/>
        <v>44</v>
      </c>
      <c r="AF112" t="str">
        <f t="shared" si="22"/>
        <v>441</v>
      </c>
    </row>
    <row r="113" spans="1:32">
      <c r="A113" s="272" t="str">
        <f t="shared" si="12"/>
        <v/>
      </c>
      <c r="B113" s="271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2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986</v>
      </c>
      <c r="AE113" t="str">
        <f t="shared" si="21"/>
        <v>45</v>
      </c>
      <c r="AF113" t="str">
        <f t="shared" si="22"/>
        <v>451</v>
      </c>
    </row>
    <row r="114" spans="1:32">
      <c r="A114" s="272" t="str">
        <f t="shared" si="12"/>
        <v/>
      </c>
      <c r="B114" s="271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2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989</v>
      </c>
      <c r="AE114" t="str">
        <f t="shared" si="21"/>
        <v>45</v>
      </c>
      <c r="AF114" t="str">
        <f t="shared" si="22"/>
        <v>452</v>
      </c>
    </row>
    <row r="115" spans="1:32">
      <c r="A115" s="272" t="str">
        <f t="shared" si="12"/>
        <v/>
      </c>
      <c r="B115" s="271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2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992</v>
      </c>
      <c r="AE115" t="str">
        <f t="shared" si="21"/>
        <v>45</v>
      </c>
      <c r="AF115" t="str">
        <f t="shared" si="22"/>
        <v>453</v>
      </c>
    </row>
    <row r="116" spans="1:32">
      <c r="A116" s="272" t="str">
        <f t="shared" si="12"/>
        <v/>
      </c>
      <c r="B116" s="271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2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994</v>
      </c>
      <c r="AE116" t="str">
        <f t="shared" si="21"/>
        <v>45</v>
      </c>
      <c r="AF116" t="str">
        <f t="shared" si="22"/>
        <v>454</v>
      </c>
    </row>
    <row r="117" spans="1:32">
      <c r="A117" s="272" t="str">
        <f t="shared" si="12"/>
        <v/>
      </c>
      <c r="B117" s="271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2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1486</v>
      </c>
      <c r="AE117" t="str">
        <f t="shared" si="21"/>
        <v>51</v>
      </c>
      <c r="AF117" t="str">
        <f t="shared" si="22"/>
        <v>512</v>
      </c>
    </row>
    <row r="118" spans="1:32">
      <c r="A118" s="272" t="str">
        <f t="shared" si="12"/>
        <v/>
      </c>
      <c r="B118" s="271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2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1487</v>
      </c>
      <c r="AE118" t="str">
        <f t="shared" si="21"/>
        <v>54</v>
      </c>
      <c r="AF118" t="str">
        <f t="shared" si="22"/>
        <v>544</v>
      </c>
    </row>
    <row r="119" spans="1:32">
      <c r="A119" s="272" t="str">
        <f t="shared" si="12"/>
        <v/>
      </c>
      <c r="B119" s="271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2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1488</v>
      </c>
      <c r="AE119" t="str">
        <f t="shared" si="21"/>
        <v>51</v>
      </c>
      <c r="AF119" t="str">
        <f t="shared" si="22"/>
        <v>512</v>
      </c>
    </row>
    <row r="120" spans="1:32">
      <c r="A120" s="272" t="str">
        <f t="shared" si="12"/>
        <v/>
      </c>
      <c r="B120" s="271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2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1489</v>
      </c>
      <c r="AE120" t="str">
        <f t="shared" si="21"/>
        <v>51</v>
      </c>
      <c r="AF120" t="str">
        <f t="shared" si="22"/>
        <v>512</v>
      </c>
    </row>
    <row r="121" spans="1:32">
      <c r="A121" s="272" t="str">
        <f t="shared" si="12"/>
        <v/>
      </c>
      <c r="B121" s="271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2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1490</v>
      </c>
      <c r="AE121" t="str">
        <f t="shared" si="21"/>
        <v>51</v>
      </c>
      <c r="AF121" t="str">
        <f t="shared" si="22"/>
        <v>514</v>
      </c>
    </row>
    <row r="122" spans="1:32">
      <c r="A122" s="272" t="str">
        <f t="shared" si="12"/>
        <v/>
      </c>
      <c r="B122" s="271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2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1491</v>
      </c>
      <c r="AE122" t="str">
        <f t="shared" si="21"/>
        <v>51</v>
      </c>
      <c r="AF122" t="str">
        <f t="shared" si="22"/>
        <v>518</v>
      </c>
    </row>
    <row r="123" spans="1:32">
      <c r="A123" s="272" t="str">
        <f t="shared" si="12"/>
        <v/>
      </c>
      <c r="B123" s="271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2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1001</v>
      </c>
      <c r="AE123" t="str">
        <f t="shared" si="21"/>
        <v>51</v>
      </c>
      <c r="AF123" t="str">
        <f t="shared" si="22"/>
        <v>518</v>
      </c>
    </row>
    <row r="124" spans="1:32">
      <c r="A124" s="272" t="str">
        <f t="shared" si="12"/>
        <v/>
      </c>
      <c r="B124" s="271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2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996</v>
      </c>
      <c r="AE124" t="str">
        <f t="shared" si="21"/>
        <v>54</v>
      </c>
      <c r="AF124" t="str">
        <f t="shared" si="22"/>
        <v>542</v>
      </c>
    </row>
    <row r="125" spans="1:32">
      <c r="A125" s="272" t="str">
        <f t="shared" si="12"/>
        <v/>
      </c>
      <c r="B125" s="271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2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1492</v>
      </c>
      <c r="AE125" t="str">
        <f t="shared" si="21"/>
        <v>54</v>
      </c>
      <c r="AF125" t="str">
        <f t="shared" si="22"/>
        <v>543</v>
      </c>
    </row>
    <row r="126" spans="1:32">
      <c r="A126" s="272" t="str">
        <f t="shared" si="12"/>
        <v/>
      </c>
      <c r="B126" s="271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2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998</v>
      </c>
      <c r="AE126" t="str">
        <f t="shared" si="21"/>
        <v>54</v>
      </c>
      <c r="AF126" t="str">
        <f t="shared" si="22"/>
        <v>544</v>
      </c>
    </row>
    <row r="127" spans="1:32">
      <c r="A127" s="272" t="str">
        <f t="shared" si="12"/>
        <v/>
      </c>
      <c r="B127" s="271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2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1493</v>
      </c>
      <c r="AE127" t="str">
        <f t="shared" si="21"/>
        <v>54</v>
      </c>
      <c r="AF127" t="str">
        <f t="shared" si="22"/>
        <v>544</v>
      </c>
    </row>
    <row r="128" spans="1:32">
      <c r="A128" s="272" t="str">
        <f t="shared" si="12"/>
        <v/>
      </c>
      <c r="B128" s="271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2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1494</v>
      </c>
      <c r="AE128" t="str">
        <f t="shared" si="21"/>
        <v>54</v>
      </c>
      <c r="AF128" t="str">
        <f t="shared" si="22"/>
        <v>545</v>
      </c>
    </row>
    <row r="129" spans="1:32">
      <c r="A129" s="272" t="str">
        <f t="shared" si="12"/>
        <v/>
      </c>
      <c r="B129" s="271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2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1495</v>
      </c>
      <c r="AE129" t="str">
        <f t="shared" si="21"/>
        <v>54</v>
      </c>
      <c r="AF129" t="str">
        <f t="shared" si="22"/>
        <v>547</v>
      </c>
    </row>
    <row r="130" spans="1:32">
      <c r="A130" s="272" t="str">
        <f t="shared" si="12"/>
        <v/>
      </c>
      <c r="B130" s="271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2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2" t="str">
        <f t="shared" si="12"/>
        <v/>
      </c>
      <c r="B131" s="271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2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2" t="str">
        <f t="shared" ref="A132:A195" si="24">IFERROR(VLOOKUP(B132,$X$6:$AA$43,4,FALSE),"")</f>
        <v/>
      </c>
      <c r="B132" s="271"/>
      <c r="C132" s="39" t="str">
        <f t="shared" ref="C132:C195" si="25">IFERROR(VLOOKUP(B132,$X$6:$AA$43,2,FALSE),"")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2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2" t="str">
        <f t="shared" si="24"/>
        <v/>
      </c>
      <c r="B133" s="271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2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2" t="str">
        <f t="shared" si="24"/>
        <v/>
      </c>
      <c r="B134" s="271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2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2" t="str">
        <f t="shared" si="24"/>
        <v/>
      </c>
      <c r="B135" s="271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2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2" t="str">
        <f t="shared" si="24"/>
        <v/>
      </c>
      <c r="B136" s="271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2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2" t="str">
        <f t="shared" si="24"/>
        <v/>
      </c>
      <c r="B137" s="271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2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2" t="str">
        <f t="shared" si="24"/>
        <v/>
      </c>
      <c r="B138" s="271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2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2" t="str">
        <f t="shared" si="24"/>
        <v/>
      </c>
      <c r="B139" s="271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2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2" t="str">
        <f t="shared" si="24"/>
        <v/>
      </c>
      <c r="B140" s="271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2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2" t="str">
        <f t="shared" si="24"/>
        <v/>
      </c>
      <c r="B141" s="271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2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2" t="str">
        <f t="shared" si="24"/>
        <v/>
      </c>
      <c r="B142" s="271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2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2" t="str">
        <f t="shared" si="24"/>
        <v/>
      </c>
      <c r="B143" s="271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2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2" t="str">
        <f t="shared" si="24"/>
        <v/>
      </c>
      <c r="B144" s="271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2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2" t="str">
        <f t="shared" si="24"/>
        <v/>
      </c>
      <c r="B145" s="271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2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2" t="str">
        <f t="shared" si="24"/>
        <v/>
      </c>
      <c r="B146" s="271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2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2" t="str">
        <f t="shared" si="24"/>
        <v/>
      </c>
      <c r="B147" s="271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2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2" t="str">
        <f t="shared" si="24"/>
        <v/>
      </c>
      <c r="B148" s="271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2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2" t="str">
        <f t="shared" si="24"/>
        <v/>
      </c>
      <c r="B149" s="271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2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2" t="str">
        <f t="shared" si="24"/>
        <v/>
      </c>
      <c r="B150" s="271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2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2" t="str">
        <f t="shared" si="24"/>
        <v/>
      </c>
      <c r="B151" s="271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2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2" t="str">
        <f t="shared" si="24"/>
        <v/>
      </c>
      <c r="B152" s="271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2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2" t="str">
        <f t="shared" si="24"/>
        <v/>
      </c>
      <c r="B153" s="271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2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2" t="str">
        <f t="shared" si="24"/>
        <v/>
      </c>
      <c r="B154" s="271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2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2" t="str">
        <f t="shared" si="24"/>
        <v/>
      </c>
      <c r="B155" s="271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2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2" t="str">
        <f t="shared" si="24"/>
        <v/>
      </c>
      <c r="B156" s="271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2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2" t="str">
        <f t="shared" si="24"/>
        <v/>
      </c>
      <c r="B157" s="271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2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2" t="str">
        <f t="shared" si="24"/>
        <v/>
      </c>
      <c r="B158" s="271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2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2" t="str">
        <f t="shared" si="24"/>
        <v/>
      </c>
      <c r="B159" s="271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2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2" t="str">
        <f t="shared" si="24"/>
        <v/>
      </c>
      <c r="B160" s="271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2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2" t="str">
        <f t="shared" si="24"/>
        <v/>
      </c>
      <c r="B161" s="271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2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2" t="str">
        <f t="shared" si="24"/>
        <v/>
      </c>
      <c r="B162" s="271"/>
      <c r="C162" s="39" t="str">
        <f t="shared" si="25"/>
        <v/>
      </c>
      <c r="D162" s="203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2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2" t="str">
        <f t="shared" si="24"/>
        <v/>
      </c>
      <c r="B163" s="271"/>
      <c r="C163" s="39" t="str">
        <f t="shared" si="25"/>
        <v/>
      </c>
      <c r="D163" s="203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2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2" t="str">
        <f t="shared" si="24"/>
        <v/>
      </c>
      <c r="B164" s="271"/>
      <c r="C164" s="39" t="str">
        <f t="shared" si="25"/>
        <v/>
      </c>
      <c r="D164" s="203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2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2" t="str">
        <f t="shared" si="24"/>
        <v/>
      </c>
      <c r="B165" s="271"/>
      <c r="C165" s="39" t="str">
        <f t="shared" si="25"/>
        <v/>
      </c>
      <c r="D165" s="203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2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2" t="str">
        <f t="shared" si="24"/>
        <v/>
      </c>
      <c r="B166" s="271"/>
      <c r="C166" s="39" t="str">
        <f t="shared" si="25"/>
        <v/>
      </c>
      <c r="D166" s="203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2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2" t="str">
        <f t="shared" si="24"/>
        <v/>
      </c>
      <c r="B167" s="271"/>
      <c r="C167" s="39" t="str">
        <f t="shared" si="25"/>
        <v/>
      </c>
      <c r="D167" s="203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2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2" t="str">
        <f t="shared" si="24"/>
        <v/>
      </c>
      <c r="B168" s="271"/>
      <c r="C168" s="39" t="str">
        <f t="shared" si="25"/>
        <v/>
      </c>
      <c r="D168" s="203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2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2" t="str">
        <f t="shared" si="24"/>
        <v/>
      </c>
      <c r="B169" s="271"/>
      <c r="C169" s="39" t="str">
        <f t="shared" si="25"/>
        <v/>
      </c>
      <c r="D169" s="203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2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2" t="str">
        <f t="shared" si="24"/>
        <v/>
      </c>
      <c r="B170" s="271"/>
      <c r="C170" s="39" t="str">
        <f t="shared" si="25"/>
        <v/>
      </c>
      <c r="D170" s="203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2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2" t="str">
        <f t="shared" si="24"/>
        <v/>
      </c>
      <c r="B171" s="271"/>
      <c r="C171" s="39" t="str">
        <f t="shared" si="25"/>
        <v/>
      </c>
      <c r="D171" s="203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2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2" t="str">
        <f t="shared" si="24"/>
        <v/>
      </c>
      <c r="B172" s="271"/>
      <c r="C172" s="39" t="str">
        <f t="shared" si="25"/>
        <v/>
      </c>
      <c r="D172" s="203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2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2" t="str">
        <f t="shared" si="24"/>
        <v/>
      </c>
      <c r="B173" s="271"/>
      <c r="C173" s="39" t="str">
        <f t="shared" si="25"/>
        <v/>
      </c>
      <c r="D173" s="203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2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2" t="str">
        <f t="shared" si="24"/>
        <v/>
      </c>
      <c r="B174" s="271"/>
      <c r="C174" s="39" t="str">
        <f t="shared" si="25"/>
        <v/>
      </c>
      <c r="D174" s="203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2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2" t="str">
        <f t="shared" si="24"/>
        <v/>
      </c>
      <c r="B175" s="271"/>
      <c r="C175" s="39" t="str">
        <f t="shared" si="25"/>
        <v/>
      </c>
      <c r="D175" s="203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2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2" t="str">
        <f t="shared" si="24"/>
        <v/>
      </c>
      <c r="B176" s="271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2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2" t="str">
        <f t="shared" si="24"/>
        <v/>
      </c>
      <c r="B177" s="271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2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2" t="str">
        <f t="shared" si="24"/>
        <v/>
      </c>
      <c r="B178" s="271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2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2" t="str">
        <f t="shared" si="24"/>
        <v/>
      </c>
      <c r="B179" s="271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2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2" t="str">
        <f t="shared" si="24"/>
        <v/>
      </c>
      <c r="B180" s="271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2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2" t="str">
        <f t="shared" si="24"/>
        <v/>
      </c>
      <c r="B181" s="271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2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2" t="str">
        <f t="shared" si="24"/>
        <v/>
      </c>
      <c r="B182" s="271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2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2" t="str">
        <f t="shared" si="24"/>
        <v/>
      </c>
      <c r="B183" s="271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2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2" t="str">
        <f t="shared" si="24"/>
        <v/>
      </c>
      <c r="B184" s="271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2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2" t="str">
        <f t="shared" si="24"/>
        <v/>
      </c>
      <c r="B185" s="271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2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2" t="str">
        <f t="shared" si="24"/>
        <v/>
      </c>
      <c r="B186" s="271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2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2" t="str">
        <f t="shared" si="24"/>
        <v/>
      </c>
      <c r="B187" s="271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2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2" t="str">
        <f t="shared" si="24"/>
        <v/>
      </c>
      <c r="B188" s="271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2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2" t="str">
        <f t="shared" si="24"/>
        <v/>
      </c>
      <c r="B189" s="271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2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2" t="str">
        <f t="shared" si="24"/>
        <v/>
      </c>
      <c r="B190" s="271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2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2" t="str">
        <f t="shared" si="24"/>
        <v/>
      </c>
      <c r="B191" s="271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2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2" t="str">
        <f t="shared" si="24"/>
        <v/>
      </c>
      <c r="B192" s="271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2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2" t="str">
        <f t="shared" si="24"/>
        <v/>
      </c>
      <c r="B193" s="271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2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2" t="str">
        <f t="shared" si="24"/>
        <v/>
      </c>
      <c r="B194" s="271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2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2" t="str">
        <f t="shared" si="24"/>
        <v/>
      </c>
      <c r="B195" s="271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2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2" t="str">
        <f t="shared" ref="A196:A259" si="33">IFERROR(VLOOKUP(B196,$X$6:$AA$43,4,FALSE),"")</f>
        <v/>
      </c>
      <c r="B196" s="271"/>
      <c r="C196" s="39" t="str">
        <f t="shared" ref="C196:C259" si="34">IFERROR(VLOOKUP(B196,$X$6:$AA$43,2,FALSE),"")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2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2" t="str">
        <f t="shared" si="33"/>
        <v/>
      </c>
      <c r="B197" s="271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2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2" t="str">
        <f t="shared" si="33"/>
        <v/>
      </c>
      <c r="B198" s="271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2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2" t="str">
        <f t="shared" si="33"/>
        <v/>
      </c>
      <c r="B199" s="271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2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2" t="str">
        <f t="shared" si="33"/>
        <v/>
      </c>
      <c r="B200" s="271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2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2" t="str">
        <f t="shared" si="33"/>
        <v/>
      </c>
      <c r="B201" s="271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2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2" t="str">
        <f t="shared" si="33"/>
        <v/>
      </c>
      <c r="B202" s="271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2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2" t="str">
        <f t="shared" si="33"/>
        <v/>
      </c>
      <c r="B203" s="271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2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2" t="str">
        <f t="shared" si="33"/>
        <v/>
      </c>
      <c r="B204" s="271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2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2" t="str">
        <f t="shared" si="33"/>
        <v/>
      </c>
      <c r="B205" s="271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2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2" t="str">
        <f t="shared" si="33"/>
        <v/>
      </c>
      <c r="B206" s="271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2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2" t="str">
        <f t="shared" si="33"/>
        <v/>
      </c>
      <c r="B207" s="271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2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2" t="str">
        <f t="shared" si="33"/>
        <v/>
      </c>
      <c r="B208" s="271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2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2" t="str">
        <f t="shared" si="33"/>
        <v/>
      </c>
      <c r="B209" s="271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2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2" t="str">
        <f t="shared" si="33"/>
        <v/>
      </c>
      <c r="B210" s="271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2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2" t="str">
        <f t="shared" si="33"/>
        <v/>
      </c>
      <c r="B211" s="271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2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2" t="str">
        <f t="shared" si="33"/>
        <v/>
      </c>
      <c r="B212" s="271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2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2" t="str">
        <f t="shared" si="33"/>
        <v/>
      </c>
      <c r="B213" s="271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2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2" t="str">
        <f t="shared" si="33"/>
        <v/>
      </c>
      <c r="B214" s="271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2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2" t="str">
        <f t="shared" si="33"/>
        <v/>
      </c>
      <c r="B215" s="271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2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2" t="str">
        <f t="shared" si="33"/>
        <v/>
      </c>
      <c r="B216" s="271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2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2" t="str">
        <f t="shared" si="33"/>
        <v/>
      </c>
      <c r="B217" s="271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2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2" t="str">
        <f t="shared" si="33"/>
        <v/>
      </c>
      <c r="B218" s="271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2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2" t="str">
        <f t="shared" si="33"/>
        <v/>
      </c>
      <c r="B219" s="271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2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2" t="str">
        <f t="shared" si="33"/>
        <v/>
      </c>
      <c r="B220" s="271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2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2" t="str">
        <f t="shared" si="33"/>
        <v/>
      </c>
      <c r="B221" s="271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2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2" t="str">
        <f t="shared" si="33"/>
        <v/>
      </c>
      <c r="B222" s="271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2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2" t="str">
        <f t="shared" si="33"/>
        <v/>
      </c>
      <c r="B223" s="271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2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2" t="str">
        <f t="shared" si="33"/>
        <v/>
      </c>
      <c r="B224" s="271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2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2" t="str">
        <f t="shared" si="33"/>
        <v/>
      </c>
      <c r="B225" s="271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2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2" t="str">
        <f t="shared" si="33"/>
        <v/>
      </c>
      <c r="B226" s="271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2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2" t="str">
        <f t="shared" si="33"/>
        <v/>
      </c>
      <c r="B227" s="271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2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2" t="str">
        <f t="shared" si="33"/>
        <v/>
      </c>
      <c r="B228" s="271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2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2" t="str">
        <f t="shared" si="33"/>
        <v/>
      </c>
      <c r="B229" s="271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2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2" t="str">
        <f t="shared" si="33"/>
        <v/>
      </c>
      <c r="B230" s="271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2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2" t="str">
        <f t="shared" si="33"/>
        <v/>
      </c>
      <c r="B231" s="271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2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2" t="str">
        <f t="shared" si="33"/>
        <v/>
      </c>
      <c r="B232" s="271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2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2" t="str">
        <f t="shared" si="33"/>
        <v/>
      </c>
      <c r="B233" s="271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2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2" t="str">
        <f t="shared" si="33"/>
        <v/>
      </c>
      <c r="B234" s="271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2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2" t="str">
        <f t="shared" si="33"/>
        <v/>
      </c>
      <c r="B235" s="271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2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2" t="str">
        <f t="shared" si="33"/>
        <v/>
      </c>
      <c r="B236" s="271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2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2" t="str">
        <f t="shared" si="33"/>
        <v/>
      </c>
      <c r="B237" s="271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2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2" t="str">
        <f t="shared" si="33"/>
        <v/>
      </c>
      <c r="B238" s="271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2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2" t="str">
        <f t="shared" si="33"/>
        <v/>
      </c>
      <c r="B239" s="271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2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2" t="str">
        <f t="shared" si="33"/>
        <v/>
      </c>
      <c r="B240" s="271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2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2" t="str">
        <f t="shared" si="33"/>
        <v/>
      </c>
      <c r="B241" s="271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2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2" t="str">
        <f t="shared" si="33"/>
        <v/>
      </c>
      <c r="B242" s="271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2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2" t="str">
        <f t="shared" si="33"/>
        <v/>
      </c>
      <c r="B243" s="271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2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2" t="str">
        <f t="shared" si="33"/>
        <v/>
      </c>
      <c r="B244" s="271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2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2" t="str">
        <f t="shared" si="33"/>
        <v/>
      </c>
      <c r="B245" s="271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2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2" t="str">
        <f t="shared" si="33"/>
        <v/>
      </c>
      <c r="B246" s="271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2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2" t="str">
        <f t="shared" si="33"/>
        <v/>
      </c>
      <c r="B247" s="271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2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2" t="str">
        <f t="shared" si="33"/>
        <v/>
      </c>
      <c r="B248" s="271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2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2" t="str">
        <f t="shared" si="33"/>
        <v/>
      </c>
      <c r="B249" s="271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2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2" t="str">
        <f t="shared" si="33"/>
        <v/>
      </c>
      <c r="B250" s="271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2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2" t="str">
        <f t="shared" si="33"/>
        <v/>
      </c>
      <c r="B251" s="271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2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2" t="str">
        <f t="shared" si="33"/>
        <v/>
      </c>
      <c r="B252" s="271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2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2" t="str">
        <f t="shared" si="33"/>
        <v/>
      </c>
      <c r="B253" s="271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2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2" t="str">
        <f t="shared" si="33"/>
        <v/>
      </c>
      <c r="B254" s="271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2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2" t="str">
        <f t="shared" si="33"/>
        <v/>
      </c>
      <c r="B255" s="271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2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2" t="str">
        <f t="shared" si="33"/>
        <v/>
      </c>
      <c r="B256" s="271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2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2" t="str">
        <f t="shared" si="33"/>
        <v/>
      </c>
      <c r="B257" s="271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2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2" t="str">
        <f t="shared" si="33"/>
        <v/>
      </c>
      <c r="B258" s="271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2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2" t="str">
        <f t="shared" si="33"/>
        <v/>
      </c>
      <c r="B259" s="271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2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2" t="str">
        <f t="shared" ref="A260:A323" si="42">IFERROR(VLOOKUP(B260,$X$6:$AA$43,4,FALSE),"")</f>
        <v/>
      </c>
      <c r="B260" s="271"/>
      <c r="C260" s="39" t="str">
        <f t="shared" ref="C260:C323" si="43">IFERROR(VLOOKUP(B260,$X$6:$AA$43,2,FALSE),"")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2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2" t="str">
        <f t="shared" si="42"/>
        <v/>
      </c>
      <c r="B261" s="271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2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2" t="str">
        <f t="shared" si="42"/>
        <v/>
      </c>
      <c r="B262" s="271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2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2" t="str">
        <f t="shared" si="42"/>
        <v/>
      </c>
      <c r="B263" s="271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2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2" t="str">
        <f t="shared" si="42"/>
        <v/>
      </c>
      <c r="B264" s="271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2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2" t="str">
        <f t="shared" si="42"/>
        <v/>
      </c>
      <c r="B265" s="271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2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2" t="str">
        <f t="shared" si="42"/>
        <v/>
      </c>
      <c r="B266" s="271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2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2" t="str">
        <f t="shared" si="42"/>
        <v/>
      </c>
      <c r="B267" s="271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2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2" t="str">
        <f t="shared" si="42"/>
        <v/>
      </c>
      <c r="B268" s="271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2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2" t="str">
        <f t="shared" si="42"/>
        <v/>
      </c>
      <c r="B269" s="271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2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2" t="str">
        <f t="shared" si="42"/>
        <v/>
      </c>
      <c r="B270" s="271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2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2" t="str">
        <f t="shared" si="42"/>
        <v/>
      </c>
      <c r="B271" s="271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2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2" t="str">
        <f t="shared" si="42"/>
        <v/>
      </c>
      <c r="B272" s="271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2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2" t="str">
        <f t="shared" si="42"/>
        <v/>
      </c>
      <c r="B273" s="271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2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2" t="str">
        <f t="shared" si="42"/>
        <v/>
      </c>
      <c r="B274" s="271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2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2" t="str">
        <f t="shared" si="42"/>
        <v/>
      </c>
      <c r="B275" s="271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2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2" t="str">
        <f t="shared" si="42"/>
        <v/>
      </c>
      <c r="B276" s="271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2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2" t="str">
        <f t="shared" si="42"/>
        <v/>
      </c>
      <c r="B277" s="271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2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2" t="str">
        <f t="shared" si="42"/>
        <v/>
      </c>
      <c r="B278" s="271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2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2" t="str">
        <f t="shared" si="42"/>
        <v/>
      </c>
      <c r="B279" s="271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2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2" t="str">
        <f t="shared" si="42"/>
        <v/>
      </c>
      <c r="B280" s="271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2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2" t="str">
        <f t="shared" si="42"/>
        <v/>
      </c>
      <c r="B281" s="271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2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2" t="str">
        <f t="shared" si="42"/>
        <v/>
      </c>
      <c r="B282" s="271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2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2" t="str">
        <f t="shared" si="42"/>
        <v/>
      </c>
      <c r="B283" s="271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2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2" t="str">
        <f t="shared" si="42"/>
        <v/>
      </c>
      <c r="B284" s="271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2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2" t="str">
        <f t="shared" si="42"/>
        <v/>
      </c>
      <c r="B285" s="271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2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2" t="str">
        <f t="shared" si="42"/>
        <v/>
      </c>
      <c r="B286" s="271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2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2" t="str">
        <f t="shared" si="42"/>
        <v/>
      </c>
      <c r="B287" s="271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2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2" t="str">
        <f t="shared" si="42"/>
        <v/>
      </c>
      <c r="B288" s="271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2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2" t="str">
        <f t="shared" si="42"/>
        <v/>
      </c>
      <c r="B289" s="271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2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2" t="str">
        <f t="shared" si="42"/>
        <v/>
      </c>
      <c r="B290" s="271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2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2" t="str">
        <f t="shared" si="42"/>
        <v/>
      </c>
      <c r="B291" s="271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2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2" t="str">
        <f t="shared" si="42"/>
        <v/>
      </c>
      <c r="B292" s="271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2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2" t="str">
        <f t="shared" si="42"/>
        <v/>
      </c>
      <c r="B293" s="271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2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2" t="str">
        <f t="shared" si="42"/>
        <v/>
      </c>
      <c r="B294" s="271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2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2" t="str">
        <f t="shared" si="42"/>
        <v/>
      </c>
      <c r="B295" s="271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2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2" t="str">
        <f t="shared" si="42"/>
        <v/>
      </c>
      <c r="B296" s="271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2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2" t="str">
        <f t="shared" si="42"/>
        <v/>
      </c>
      <c r="B297" s="271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2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2" t="str">
        <f t="shared" si="42"/>
        <v/>
      </c>
      <c r="B298" s="271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2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2" t="str">
        <f t="shared" si="42"/>
        <v/>
      </c>
      <c r="B299" s="271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2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2" t="str">
        <f t="shared" si="42"/>
        <v/>
      </c>
      <c r="B300" s="271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2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2" t="str">
        <f t="shared" si="42"/>
        <v/>
      </c>
      <c r="B301" s="271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2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2" t="str">
        <f t="shared" si="42"/>
        <v/>
      </c>
      <c r="B302" s="271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2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2" t="str">
        <f t="shared" si="42"/>
        <v/>
      </c>
      <c r="B303" s="271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2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2" t="str">
        <f t="shared" si="42"/>
        <v/>
      </c>
      <c r="B304" s="271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2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2" t="str">
        <f t="shared" si="42"/>
        <v/>
      </c>
      <c r="B305" s="271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2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2" t="str">
        <f t="shared" si="42"/>
        <v/>
      </c>
      <c r="B306" s="271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2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2" t="str">
        <f t="shared" si="42"/>
        <v/>
      </c>
      <c r="B307" s="271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2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2" t="str">
        <f t="shared" si="42"/>
        <v/>
      </c>
      <c r="B308" s="271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2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2" t="str">
        <f t="shared" si="42"/>
        <v/>
      </c>
      <c r="B309" s="271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2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2" t="str">
        <f t="shared" si="42"/>
        <v/>
      </c>
      <c r="B310" s="271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2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2" t="str">
        <f t="shared" si="42"/>
        <v/>
      </c>
      <c r="B311" s="271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2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2" t="str">
        <f t="shared" si="42"/>
        <v/>
      </c>
      <c r="B312" s="271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2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2" t="str">
        <f t="shared" si="42"/>
        <v/>
      </c>
      <c r="B313" s="271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2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2" t="str">
        <f t="shared" si="42"/>
        <v/>
      </c>
      <c r="B314" s="271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2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2" t="str">
        <f t="shared" si="42"/>
        <v/>
      </c>
      <c r="B315" s="271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2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2" t="str">
        <f t="shared" si="42"/>
        <v/>
      </c>
      <c r="B316" s="271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2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2" t="str">
        <f t="shared" si="42"/>
        <v/>
      </c>
      <c r="B317" s="271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2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2" t="str">
        <f t="shared" si="42"/>
        <v/>
      </c>
      <c r="B318" s="271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2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2" t="str">
        <f t="shared" si="42"/>
        <v/>
      </c>
      <c r="B319" s="271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2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2" t="str">
        <f t="shared" si="42"/>
        <v/>
      </c>
      <c r="B320" s="271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2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2" t="str">
        <f t="shared" si="42"/>
        <v/>
      </c>
      <c r="B321" s="271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2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2" t="str">
        <f t="shared" si="42"/>
        <v/>
      </c>
      <c r="B322" s="271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2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2" t="str">
        <f t="shared" si="42"/>
        <v/>
      </c>
      <c r="B323" s="271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2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2" t="str">
        <f t="shared" ref="A324:A387" si="51">IFERROR(VLOOKUP(B324,$X$6:$AA$43,4,FALSE),"")</f>
        <v/>
      </c>
      <c r="B324" s="271"/>
      <c r="C324" s="39" t="str">
        <f t="shared" ref="C324:C387" si="52">IFERROR(VLOOKUP(B324,$X$6:$AA$43,2,FALSE),"")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2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2" t="str">
        <f t="shared" si="51"/>
        <v/>
      </c>
      <c r="B325" s="271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2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2" t="str">
        <f t="shared" si="51"/>
        <v/>
      </c>
      <c r="B326" s="271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2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2" t="str">
        <f t="shared" si="51"/>
        <v/>
      </c>
      <c r="B327" s="271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2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2" t="str">
        <f t="shared" si="51"/>
        <v/>
      </c>
      <c r="B328" s="271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2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2" t="str">
        <f t="shared" si="51"/>
        <v/>
      </c>
      <c r="B329" s="271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2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2" t="str">
        <f t="shared" si="51"/>
        <v/>
      </c>
      <c r="B330" s="271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2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2" t="str">
        <f t="shared" si="51"/>
        <v/>
      </c>
      <c r="B331" s="271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2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2" t="str">
        <f t="shared" si="51"/>
        <v/>
      </c>
      <c r="B332" s="271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2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2" t="str">
        <f t="shared" si="51"/>
        <v/>
      </c>
      <c r="B333" s="271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2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2" t="str">
        <f t="shared" si="51"/>
        <v/>
      </c>
      <c r="B334" s="271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2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2" t="str">
        <f t="shared" si="51"/>
        <v/>
      </c>
      <c r="B335" s="271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2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2" t="str">
        <f t="shared" si="51"/>
        <v/>
      </c>
      <c r="B336" s="271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2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2" t="str">
        <f t="shared" si="51"/>
        <v/>
      </c>
      <c r="B337" s="271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2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2" t="str">
        <f t="shared" si="51"/>
        <v/>
      </c>
      <c r="B338" s="271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2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2" t="str">
        <f t="shared" si="51"/>
        <v/>
      </c>
      <c r="B339" s="271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2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2" t="str">
        <f t="shared" si="51"/>
        <v/>
      </c>
      <c r="B340" s="271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2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2" t="str">
        <f t="shared" si="51"/>
        <v/>
      </c>
      <c r="B341" s="271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2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2" t="str">
        <f t="shared" si="51"/>
        <v/>
      </c>
      <c r="B342" s="271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2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2" t="str">
        <f t="shared" si="51"/>
        <v/>
      </c>
      <c r="B343" s="271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2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2" t="str">
        <f t="shared" si="51"/>
        <v/>
      </c>
      <c r="B344" s="271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2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2" t="str">
        <f t="shared" si="51"/>
        <v/>
      </c>
      <c r="B345" s="271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2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2" t="str">
        <f t="shared" si="51"/>
        <v/>
      </c>
      <c r="B346" s="271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2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2" t="str">
        <f t="shared" si="51"/>
        <v/>
      </c>
      <c r="B347" s="271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2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2" t="str">
        <f t="shared" si="51"/>
        <v/>
      </c>
      <c r="B348" s="271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2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2" t="str">
        <f t="shared" si="51"/>
        <v/>
      </c>
      <c r="B349" s="271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2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2" t="str">
        <f t="shared" si="51"/>
        <v/>
      </c>
      <c r="B350" s="271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2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2" t="str">
        <f t="shared" si="51"/>
        <v/>
      </c>
      <c r="B351" s="271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2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2" t="str">
        <f t="shared" si="51"/>
        <v/>
      </c>
      <c r="B352" s="271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2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2" t="str">
        <f t="shared" si="51"/>
        <v/>
      </c>
      <c r="B353" s="271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2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2" t="str">
        <f t="shared" si="51"/>
        <v/>
      </c>
      <c r="B354" s="271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2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2" t="str">
        <f t="shared" si="51"/>
        <v/>
      </c>
      <c r="B355" s="271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2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2" t="str">
        <f t="shared" si="51"/>
        <v/>
      </c>
      <c r="B356" s="271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2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2" t="str">
        <f t="shared" si="51"/>
        <v/>
      </c>
      <c r="B357" s="271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2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2" t="str">
        <f t="shared" si="51"/>
        <v/>
      </c>
      <c r="B358" s="271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2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2" t="str">
        <f t="shared" si="51"/>
        <v/>
      </c>
      <c r="B359" s="271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2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2" t="str">
        <f t="shared" si="51"/>
        <v/>
      </c>
      <c r="B360" s="271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2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2" t="str">
        <f t="shared" si="51"/>
        <v/>
      </c>
      <c r="B361" s="271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2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2" t="str">
        <f t="shared" si="51"/>
        <v/>
      </c>
      <c r="B362" s="271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2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2" t="str">
        <f t="shared" si="51"/>
        <v/>
      </c>
      <c r="B363" s="271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2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2" t="str">
        <f t="shared" si="51"/>
        <v/>
      </c>
      <c r="B364" s="271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2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2" t="str">
        <f t="shared" si="51"/>
        <v/>
      </c>
      <c r="B365" s="271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2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2" t="str">
        <f t="shared" si="51"/>
        <v/>
      </c>
      <c r="B366" s="271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2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2" t="str">
        <f t="shared" si="51"/>
        <v/>
      </c>
      <c r="B367" s="271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2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2" t="str">
        <f t="shared" si="51"/>
        <v/>
      </c>
      <c r="B368" s="271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2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2" t="str">
        <f t="shared" si="51"/>
        <v/>
      </c>
      <c r="B369" s="271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2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2" t="str">
        <f t="shared" si="51"/>
        <v/>
      </c>
      <c r="B370" s="271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2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2" t="str">
        <f t="shared" si="51"/>
        <v/>
      </c>
      <c r="B371" s="271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2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2" t="str">
        <f t="shared" si="51"/>
        <v/>
      </c>
      <c r="B372" s="271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2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2" t="str">
        <f t="shared" si="51"/>
        <v/>
      </c>
      <c r="B373" s="271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2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2" t="str">
        <f t="shared" si="51"/>
        <v/>
      </c>
      <c r="B374" s="271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2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2" t="str">
        <f t="shared" si="51"/>
        <v/>
      </c>
      <c r="B375" s="271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2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2" t="str">
        <f t="shared" si="51"/>
        <v/>
      </c>
      <c r="B376" s="271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2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2" t="str">
        <f t="shared" si="51"/>
        <v/>
      </c>
      <c r="B377" s="271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2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2" t="str">
        <f t="shared" si="51"/>
        <v/>
      </c>
      <c r="B378" s="271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2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2" t="str">
        <f t="shared" si="51"/>
        <v/>
      </c>
      <c r="B379" s="271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2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2" t="str">
        <f t="shared" si="51"/>
        <v/>
      </c>
      <c r="B380" s="271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2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2" t="str">
        <f t="shared" si="51"/>
        <v/>
      </c>
      <c r="B381" s="271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2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2" t="str">
        <f t="shared" si="51"/>
        <v/>
      </c>
      <c r="B382" s="271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2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2" t="str">
        <f t="shared" si="51"/>
        <v/>
      </c>
      <c r="B383" s="271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2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2" t="str">
        <f t="shared" si="51"/>
        <v/>
      </c>
      <c r="B384" s="271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2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2" t="str">
        <f t="shared" si="51"/>
        <v/>
      </c>
      <c r="B385" s="271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2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2" t="str">
        <f t="shared" si="51"/>
        <v/>
      </c>
      <c r="B386" s="271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2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2" t="str">
        <f t="shared" si="51"/>
        <v/>
      </c>
      <c r="B387" s="271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2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2" t="str">
        <f t="shared" ref="A388:A451" si="60">IFERROR(VLOOKUP(B388,$X$6:$AA$43,4,FALSE),"")</f>
        <v/>
      </c>
      <c r="B388" s="271"/>
      <c r="C388" s="39" t="str">
        <f t="shared" ref="C388:C451" si="61">IFERROR(VLOOKUP(B388,$X$6:$AA$43,2,FALSE),"")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2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2" t="str">
        <f t="shared" si="60"/>
        <v/>
      </c>
      <c r="B389" s="271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2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2" t="str">
        <f t="shared" si="60"/>
        <v/>
      </c>
      <c r="B390" s="271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2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2" t="str">
        <f t="shared" si="60"/>
        <v/>
      </c>
      <c r="B391" s="271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2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2" t="str">
        <f t="shared" si="60"/>
        <v/>
      </c>
      <c r="B392" s="271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2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2" t="str">
        <f t="shared" si="60"/>
        <v/>
      </c>
      <c r="B393" s="271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2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2" t="str">
        <f t="shared" si="60"/>
        <v/>
      </c>
      <c r="B394" s="271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2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2" t="str">
        <f t="shared" si="60"/>
        <v/>
      </c>
      <c r="B395" s="271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2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2" t="str">
        <f t="shared" si="60"/>
        <v/>
      </c>
      <c r="B396" s="271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2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2" t="str">
        <f t="shared" si="60"/>
        <v/>
      </c>
      <c r="B397" s="271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2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2" t="str">
        <f t="shared" si="60"/>
        <v/>
      </c>
      <c r="B398" s="271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2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2" t="str">
        <f t="shared" si="60"/>
        <v/>
      </c>
      <c r="B399" s="271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2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2" t="str">
        <f t="shared" si="60"/>
        <v/>
      </c>
      <c r="B400" s="271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2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2" t="str">
        <f t="shared" si="60"/>
        <v/>
      </c>
      <c r="B401" s="271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2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2" t="str">
        <f t="shared" si="60"/>
        <v/>
      </c>
      <c r="B402" s="271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2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2" t="str">
        <f t="shared" si="60"/>
        <v/>
      </c>
      <c r="B403" s="271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2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2" t="str">
        <f t="shared" si="60"/>
        <v/>
      </c>
      <c r="B404" s="271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2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2" t="str">
        <f t="shared" si="60"/>
        <v/>
      </c>
      <c r="B405" s="271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2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2" t="str">
        <f t="shared" si="60"/>
        <v/>
      </c>
      <c r="B406" s="271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2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2" t="str">
        <f t="shared" si="60"/>
        <v/>
      </c>
      <c r="B407" s="271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2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2" t="str">
        <f t="shared" si="60"/>
        <v/>
      </c>
      <c r="B408" s="271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2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2" t="str">
        <f t="shared" si="60"/>
        <v/>
      </c>
      <c r="B409" s="271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2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2" t="str">
        <f t="shared" si="60"/>
        <v/>
      </c>
      <c r="B410" s="271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2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2" t="str">
        <f t="shared" si="60"/>
        <v/>
      </c>
      <c r="B411" s="271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2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2" t="str">
        <f t="shared" si="60"/>
        <v/>
      </c>
      <c r="B412" s="271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2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2" t="str">
        <f t="shared" si="60"/>
        <v/>
      </c>
      <c r="B413" s="271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2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2" t="str">
        <f t="shared" si="60"/>
        <v/>
      </c>
      <c r="B414" s="271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2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2" t="str">
        <f t="shared" si="60"/>
        <v/>
      </c>
      <c r="B415" s="271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2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2" t="str">
        <f t="shared" si="60"/>
        <v/>
      </c>
      <c r="B416" s="271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2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2" t="str">
        <f t="shared" si="60"/>
        <v/>
      </c>
      <c r="B417" s="271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2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2" t="str">
        <f t="shared" si="60"/>
        <v/>
      </c>
      <c r="B418" s="271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2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2" t="str">
        <f t="shared" si="60"/>
        <v/>
      </c>
      <c r="B419" s="271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2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2" t="str">
        <f t="shared" si="60"/>
        <v/>
      </c>
      <c r="B420" s="271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2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2" t="str">
        <f t="shared" si="60"/>
        <v/>
      </c>
      <c r="B421" s="271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2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2" t="str">
        <f t="shared" si="60"/>
        <v/>
      </c>
      <c r="B422" s="271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2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2" t="str">
        <f t="shared" si="60"/>
        <v/>
      </c>
      <c r="B423" s="271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2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2" t="str">
        <f t="shared" si="60"/>
        <v/>
      </c>
      <c r="B424" s="271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2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2" t="str">
        <f t="shared" si="60"/>
        <v/>
      </c>
      <c r="B425" s="271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2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2" t="str">
        <f t="shared" si="60"/>
        <v/>
      </c>
      <c r="B426" s="271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2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2" t="str">
        <f t="shared" si="60"/>
        <v/>
      </c>
      <c r="B427" s="271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2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2" t="str">
        <f t="shared" si="60"/>
        <v/>
      </c>
      <c r="B428" s="271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2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2" t="str">
        <f t="shared" si="60"/>
        <v/>
      </c>
      <c r="B429" s="271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2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2" t="str">
        <f t="shared" si="60"/>
        <v/>
      </c>
      <c r="B430" s="271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2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2" t="str">
        <f t="shared" si="60"/>
        <v/>
      </c>
      <c r="B431" s="271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2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2" t="str">
        <f t="shared" si="60"/>
        <v/>
      </c>
      <c r="B432" s="271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2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2" t="str">
        <f t="shared" si="60"/>
        <v/>
      </c>
      <c r="B433" s="271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2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2" t="str">
        <f t="shared" si="60"/>
        <v/>
      </c>
      <c r="B434" s="271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2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2" t="str">
        <f t="shared" si="60"/>
        <v/>
      </c>
      <c r="B435" s="271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2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2" t="str">
        <f t="shared" si="60"/>
        <v/>
      </c>
      <c r="B436" s="271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2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2" t="str">
        <f t="shared" si="60"/>
        <v/>
      </c>
      <c r="B437" s="271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2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2" t="str">
        <f t="shared" si="60"/>
        <v/>
      </c>
      <c r="B438" s="271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2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2" t="str">
        <f t="shared" si="60"/>
        <v/>
      </c>
      <c r="B439" s="271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2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2" t="str">
        <f t="shared" si="60"/>
        <v/>
      </c>
      <c r="B440" s="271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2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2" t="str">
        <f t="shared" si="60"/>
        <v/>
      </c>
      <c r="B441" s="271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2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2" t="str">
        <f t="shared" si="60"/>
        <v/>
      </c>
      <c r="B442" s="271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2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2" t="str">
        <f t="shared" si="60"/>
        <v/>
      </c>
      <c r="B443" s="271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2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2" t="str">
        <f t="shared" si="60"/>
        <v/>
      </c>
      <c r="B444" s="271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2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2" t="str">
        <f t="shared" si="60"/>
        <v/>
      </c>
      <c r="B445" s="271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2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2" t="str">
        <f t="shared" si="60"/>
        <v/>
      </c>
      <c r="B446" s="271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2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2" t="str">
        <f t="shared" si="60"/>
        <v/>
      </c>
      <c r="B447" s="271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2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2" t="str">
        <f t="shared" si="60"/>
        <v/>
      </c>
      <c r="B448" s="271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2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2" t="str">
        <f t="shared" si="60"/>
        <v/>
      </c>
      <c r="B449" s="271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2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2" t="str">
        <f t="shared" si="60"/>
        <v/>
      </c>
      <c r="B450" s="271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2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2" t="str">
        <f t="shared" si="60"/>
        <v/>
      </c>
      <c r="B451" s="271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2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2" t="str">
        <f t="shared" ref="A452:A501" si="69">IFERROR(VLOOKUP(B452,$X$6:$AA$43,4,FALSE),"")</f>
        <v/>
      </c>
      <c r="B452" s="271"/>
      <c r="C452" s="39" t="str">
        <f t="shared" ref="C452:C501" si="70">IFERROR(VLOOKUP(B452,$X$6:$AA$43,2,FALSE),"")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2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2" t="str">
        <f t="shared" si="69"/>
        <v/>
      </c>
      <c r="B453" s="271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2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2" t="str">
        <f t="shared" si="69"/>
        <v/>
      </c>
      <c r="B454" s="271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2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2" t="str">
        <f t="shared" si="69"/>
        <v/>
      </c>
      <c r="B455" s="271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2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2" t="str">
        <f t="shared" si="69"/>
        <v/>
      </c>
      <c r="B456" s="271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2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2" t="str">
        <f t="shared" si="69"/>
        <v/>
      </c>
      <c r="B457" s="271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2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2" t="str">
        <f t="shared" si="69"/>
        <v/>
      </c>
      <c r="B458" s="271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2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2" t="str">
        <f t="shared" si="69"/>
        <v/>
      </c>
      <c r="B459" s="271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2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2" t="str">
        <f t="shared" si="69"/>
        <v/>
      </c>
      <c r="B460" s="271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2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2" t="str">
        <f t="shared" si="69"/>
        <v/>
      </c>
      <c r="B461" s="271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2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2" t="str">
        <f t="shared" si="69"/>
        <v/>
      </c>
      <c r="B462" s="271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2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2" t="str">
        <f t="shared" si="69"/>
        <v/>
      </c>
      <c r="B463" s="271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2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2" t="str">
        <f t="shared" si="69"/>
        <v/>
      </c>
      <c r="B464" s="271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2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2" t="str">
        <f t="shared" si="69"/>
        <v/>
      </c>
      <c r="B465" s="271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2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2" t="str">
        <f t="shared" si="69"/>
        <v/>
      </c>
      <c r="B466" s="271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2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2" t="str">
        <f t="shared" si="69"/>
        <v/>
      </c>
      <c r="B467" s="271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2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2" t="str">
        <f t="shared" si="69"/>
        <v/>
      </c>
      <c r="B468" s="271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2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2" t="str">
        <f t="shared" si="69"/>
        <v/>
      </c>
      <c r="B469" s="271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2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2" t="str">
        <f t="shared" si="69"/>
        <v/>
      </c>
      <c r="B470" s="271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2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2" t="str">
        <f t="shared" si="69"/>
        <v/>
      </c>
      <c r="B471" s="271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2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2" t="str">
        <f t="shared" si="69"/>
        <v/>
      </c>
      <c r="B472" s="271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2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2" t="str">
        <f t="shared" si="69"/>
        <v/>
      </c>
      <c r="B473" s="271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2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2" t="str">
        <f t="shared" si="69"/>
        <v/>
      </c>
      <c r="B474" s="271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2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2" t="str">
        <f t="shared" si="69"/>
        <v/>
      </c>
      <c r="B475" s="271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2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2" t="str">
        <f t="shared" si="69"/>
        <v/>
      </c>
      <c r="B476" s="271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2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2" t="str">
        <f t="shared" si="69"/>
        <v/>
      </c>
      <c r="B477" s="271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2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2" t="str">
        <f t="shared" si="69"/>
        <v/>
      </c>
      <c r="B478" s="271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2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2" t="str">
        <f t="shared" si="69"/>
        <v/>
      </c>
      <c r="B479" s="271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2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2" t="str">
        <f t="shared" si="69"/>
        <v/>
      </c>
      <c r="B480" s="271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2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2" t="str">
        <f t="shared" si="69"/>
        <v/>
      </c>
      <c r="B481" s="271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2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2" t="str">
        <f t="shared" si="69"/>
        <v/>
      </c>
      <c r="B482" s="271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2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2" t="str">
        <f t="shared" si="69"/>
        <v/>
      </c>
      <c r="B483" s="271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2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2" t="str">
        <f t="shared" si="69"/>
        <v/>
      </c>
      <c r="B484" s="271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2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2" t="str">
        <f t="shared" si="69"/>
        <v/>
      </c>
      <c r="B485" s="271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2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2" t="str">
        <f t="shared" si="69"/>
        <v/>
      </c>
      <c r="B486" s="271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2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2" t="str">
        <f t="shared" si="69"/>
        <v/>
      </c>
      <c r="B487" s="271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2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2" t="str">
        <f t="shared" si="69"/>
        <v/>
      </c>
      <c r="B488" s="271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2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2" t="str">
        <f t="shared" si="69"/>
        <v/>
      </c>
      <c r="B489" s="271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2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2" t="str">
        <f t="shared" si="69"/>
        <v/>
      </c>
      <c r="B490" s="271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2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2" t="str">
        <f t="shared" si="69"/>
        <v/>
      </c>
      <c r="B491" s="271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2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2" t="str">
        <f t="shared" si="69"/>
        <v/>
      </c>
      <c r="B492" s="271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2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2" t="str">
        <f t="shared" si="69"/>
        <v/>
      </c>
      <c r="B493" s="271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2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2" t="str">
        <f t="shared" si="69"/>
        <v/>
      </c>
      <c r="B494" s="271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2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2" t="str">
        <f t="shared" si="69"/>
        <v/>
      </c>
      <c r="B495" s="271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2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2" t="str">
        <f t="shared" si="69"/>
        <v/>
      </c>
      <c r="B496" s="271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2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2" t="str">
        <f t="shared" si="69"/>
        <v/>
      </c>
      <c r="B497" s="271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2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2" t="str">
        <f t="shared" si="69"/>
        <v/>
      </c>
      <c r="B498" s="271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2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2" t="str">
        <f t="shared" si="69"/>
        <v/>
      </c>
      <c r="B499" s="271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2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2" t="str">
        <f t="shared" si="69"/>
        <v/>
      </c>
      <c r="B500" s="271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4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2" t="str">
        <f t="shared" si="69"/>
        <v/>
      </c>
      <c r="B501" s="271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38"/>
      <c r="Q501" s="242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IFERROR(VLOOKUP(AJ1777,AKT!$E$4:$G$346,3,FALSE),"")</f>
        <v/>
      </c>
    </row>
    <row r="1778" spans="36:37">
      <c r="AJ1778" s="113" t="str">
        <f t="shared" si="78"/>
        <v/>
      </c>
      <c r="AK1778" s="113" t="str">
        <f>IFERROR(VLOOKUP(AJ1778,AKT!$E$4:$G$346,3,FALSE),"")</f>
        <v/>
      </c>
    </row>
  </sheetData>
  <sheetProtection algorithmName="SHA-512" hashValue="1LJOCjukv2ciesFgAXVYyzQ3N/+eoiZoguLFr3BlhyNRE0kJiPKuzjJ5qeNepX2OauB5/ixR9pPRu4m/IQIfEQ==" saltValue="RRdquwbsHCyQyOiE63IQg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topLeftCell="A5" zoomScale="90" zoomScaleNormal="90" workbookViewId="0">
      <selection activeCell="J5" sqref="J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8"/>
      <c r="S1" s="112"/>
    </row>
    <row r="2" spans="1:16382" ht="21" customHeight="1">
      <c r="B2" s="318" t="s">
        <v>1496</v>
      </c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112"/>
    </row>
    <row r="3" spans="1:16382" s="18" customFormat="1" ht="15">
      <c r="B3" s="17"/>
      <c r="C3" s="17"/>
      <c r="D3" s="17"/>
      <c r="G3" s="223"/>
      <c r="I3" s="223"/>
      <c r="P3" s="19"/>
      <c r="T3" s="119" t="s">
        <v>48</v>
      </c>
    </row>
    <row r="4" spans="1:16382" s="237" customFormat="1" ht="89.25">
      <c r="A4" s="236" t="s">
        <v>1497</v>
      </c>
      <c r="B4" s="102" t="s">
        <v>485</v>
      </c>
      <c r="C4" s="102" t="s">
        <v>1498</v>
      </c>
      <c r="D4" s="102" t="s">
        <v>1499</v>
      </c>
      <c r="E4" s="86" t="s">
        <v>1500</v>
      </c>
      <c r="F4" s="86" t="s">
        <v>1501</v>
      </c>
      <c r="G4" s="86" t="s">
        <v>1502</v>
      </c>
      <c r="H4" s="86" t="s">
        <v>1503</v>
      </c>
      <c r="I4" s="86" t="s">
        <v>1504</v>
      </c>
      <c r="J4" s="86" t="s">
        <v>1505</v>
      </c>
      <c r="K4" s="86" t="s">
        <v>1506</v>
      </c>
      <c r="L4" s="86" t="s">
        <v>1507</v>
      </c>
      <c r="M4" s="86" t="s">
        <v>1508</v>
      </c>
      <c r="N4" s="86" t="s">
        <v>1509</v>
      </c>
      <c r="O4" s="86" t="s">
        <v>1510</v>
      </c>
      <c r="P4" s="2" t="s">
        <v>1511</v>
      </c>
      <c r="Q4" s="86" t="s">
        <v>1512</v>
      </c>
      <c r="R4" s="2" t="s">
        <v>1513</v>
      </c>
      <c r="S4" s="2" t="s">
        <v>1514</v>
      </c>
      <c r="T4" s="2" t="s">
        <v>1515</v>
      </c>
    </row>
    <row r="5" spans="1:16382" s="18" customFormat="1" ht="19.5" customHeight="1">
      <c r="A5" s="134">
        <v>2026</v>
      </c>
      <c r="B5" s="21"/>
      <c r="C5" s="22" t="s">
        <v>112</v>
      </c>
      <c r="D5" s="14">
        <f t="shared" ref="D5:D10" si="0">SUM(E5:T5)</f>
        <v>663698</v>
      </c>
      <c r="E5" s="204"/>
      <c r="F5" s="204"/>
      <c r="G5" s="246">
        <v>350000</v>
      </c>
      <c r="H5" s="204"/>
      <c r="I5" s="204">
        <v>150000</v>
      </c>
      <c r="J5" s="204"/>
      <c r="K5" s="204">
        <v>50000</v>
      </c>
      <c r="L5" s="204"/>
      <c r="M5" s="204"/>
      <c r="N5" s="204"/>
      <c r="O5" s="204"/>
      <c r="P5" s="204">
        <v>113698</v>
      </c>
      <c r="Q5" s="204"/>
      <c r="R5" s="204"/>
      <c r="S5" s="204"/>
      <c r="T5" s="204"/>
      <c r="U5" s="18" t="str">
        <f>'OPĆI DIO'!$C$1</f>
        <v>2160 SVEUČILIŠTE U RIJECI - GRAĐEVINSKI FAKULTET</v>
      </c>
    </row>
    <row r="6" spans="1:16382" s="18" customFormat="1">
      <c r="A6" s="134">
        <v>2026</v>
      </c>
      <c r="B6" s="32"/>
      <c r="C6" s="33" t="s">
        <v>1516</v>
      </c>
      <c r="D6" s="14">
        <f t="shared" si="0"/>
        <v>5498959</v>
      </c>
      <c r="E6" s="6">
        <f>+'A.2 PRIHODI I RASHODI IF'!E7+'A.2 PRIHODI I RASHODI IF'!E25</f>
        <v>3772059</v>
      </c>
      <c r="F6" s="6">
        <f>'A.2 PRIHODI I RASHODI IF'!E8</f>
        <v>0</v>
      </c>
      <c r="G6" s="6">
        <f>+'A.2 PRIHODI I RASHODI IF'!E10+'A.2 PRIHODI I RASHODI IF'!E26</f>
        <v>180000</v>
      </c>
      <c r="H6" s="6">
        <f>'A.2 PRIHODI I RASHODI IF'!E12</f>
        <v>0</v>
      </c>
      <c r="I6" s="6">
        <f>+'A.2 PRIHODI I RASHODI IF'!E13+'A.2 PRIHODI I RASHODI IF'!E27+'B.2 RAČUN FINANC IF'!E7</f>
        <v>400000</v>
      </c>
      <c r="J6" s="6">
        <f>'A.2 PRIHODI I RASHODI IF'!E15</f>
        <v>298637</v>
      </c>
      <c r="K6" s="6">
        <f>'A.2 PRIHODI I RASHODI IF'!E24</f>
        <v>228743</v>
      </c>
      <c r="L6" s="6">
        <f>'A.2 PRIHODI I RASHODI IF'!E29</f>
        <v>0</v>
      </c>
      <c r="M6" s="6">
        <f>'A.2 PRIHODI I RASHODI IF'!E30</f>
        <v>0</v>
      </c>
      <c r="N6" s="6">
        <f>SUM('A.2 PRIHODI I RASHODI IF'!$E$35:$E$41)</f>
        <v>12757</v>
      </c>
      <c r="O6" s="6">
        <f>SUM('A.2 PRIHODI I RASHODI IF'!E42:E45)</f>
        <v>0</v>
      </c>
      <c r="P6" s="6">
        <f>'A.2 PRIHODI I RASHODI IF'!E46</f>
        <v>512947</v>
      </c>
      <c r="Q6" s="6">
        <f>'A.2 PRIHODI I RASHODI IF'!E48</f>
        <v>0</v>
      </c>
      <c r="R6" s="6">
        <f>'A.2 PRIHODI I RASHODI IF'!E50</f>
        <v>0</v>
      </c>
      <c r="S6" s="6">
        <f>+'A.2 PRIHODI I RASHODI IF'!E28+'B.2 RAČUN FINANC IF'!E11</f>
        <v>93816</v>
      </c>
      <c r="T6" s="6">
        <f>'A.2 PRIHODI I RASHODI IF'!E52</f>
        <v>0</v>
      </c>
      <c r="U6" s="18" t="str">
        <f>'OPĆI DIO'!$C$1</f>
        <v>2160 SVEUČILIŠTE U RIJECI - GRAĐEVINSKI FAKULTET</v>
      </c>
    </row>
    <row r="7" spans="1:16382" s="18" customFormat="1" ht="21.75" customHeight="1">
      <c r="A7" s="134">
        <v>2026</v>
      </c>
      <c r="B7" s="85"/>
      <c r="C7" s="22" t="s">
        <v>1517</v>
      </c>
      <c r="D7" s="14">
        <f t="shared" si="0"/>
        <v>-901640</v>
      </c>
      <c r="E7" s="205"/>
      <c r="F7" s="205"/>
      <c r="G7" s="205">
        <v>-350000</v>
      </c>
      <c r="H7" s="205"/>
      <c r="I7" s="205">
        <v>-131875</v>
      </c>
      <c r="J7" s="205"/>
      <c r="K7" s="205"/>
      <c r="L7" s="205"/>
      <c r="M7" s="205"/>
      <c r="N7" s="205">
        <v>-6257</v>
      </c>
      <c r="O7" s="205"/>
      <c r="P7" s="205">
        <v>-413508</v>
      </c>
      <c r="Q7" s="205"/>
      <c r="R7" s="205"/>
      <c r="S7" s="205"/>
      <c r="T7" s="205"/>
      <c r="U7" s="18" t="str">
        <f>'OPĆI DIO'!$C$1</f>
        <v>2160 SVEUČILIŠTE U RIJECI - GRAĐEVINSKI FAKULTET</v>
      </c>
    </row>
    <row r="8" spans="1:16382" s="18" customFormat="1">
      <c r="A8" s="134">
        <v>2026</v>
      </c>
      <c r="B8" s="32"/>
      <c r="C8" s="33" t="s">
        <v>1518</v>
      </c>
      <c r="D8" s="14">
        <f t="shared" si="0"/>
        <v>5261017</v>
      </c>
      <c r="E8" s="6">
        <f>+E5+E6+E7</f>
        <v>3772059</v>
      </c>
      <c r="F8" s="6">
        <f t="shared" ref="F8:Q8" si="1">+F5+F6+F7</f>
        <v>0</v>
      </c>
      <c r="G8" s="6">
        <f>+G5+G6+G7</f>
        <v>180000</v>
      </c>
      <c r="H8" s="6">
        <f t="shared" si="1"/>
        <v>0</v>
      </c>
      <c r="I8" s="6">
        <f t="shared" si="1"/>
        <v>418125</v>
      </c>
      <c r="J8" s="6">
        <f t="shared" si="1"/>
        <v>298637</v>
      </c>
      <c r="K8" s="6">
        <f>+K5+K6+K7</f>
        <v>278743</v>
      </c>
      <c r="L8" s="6">
        <f t="shared" si="1"/>
        <v>0</v>
      </c>
      <c r="M8" s="6">
        <f>+M5+M6+M7</f>
        <v>0</v>
      </c>
      <c r="N8" s="6">
        <f t="shared" si="1"/>
        <v>6500</v>
      </c>
      <c r="O8" s="6">
        <f t="shared" si="1"/>
        <v>0</v>
      </c>
      <c r="P8" s="6">
        <f t="shared" si="1"/>
        <v>213137</v>
      </c>
      <c r="Q8" s="6">
        <f t="shared" si="1"/>
        <v>0</v>
      </c>
      <c r="R8" s="6">
        <f>+R5+R6+R7</f>
        <v>0</v>
      </c>
      <c r="S8" s="6">
        <f>+S5+S6+S7</f>
        <v>93816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1519</v>
      </c>
      <c r="D9" s="14">
        <f t="shared" si="0"/>
        <v>5261017</v>
      </c>
      <c r="E9" s="6">
        <f>'A.2 PRIHODI I RASHODI IF'!E56+'A.2 PRIHODI I RASHODI IF'!E74</f>
        <v>3772059</v>
      </c>
      <c r="F9" s="6">
        <f>'A.2 PRIHODI I RASHODI IF'!E57</f>
        <v>0</v>
      </c>
      <c r="G9" s="6">
        <f>+'A.2 PRIHODI I RASHODI IF'!E59+'A.2 PRIHODI I RASHODI IF'!E75</f>
        <v>180000</v>
      </c>
      <c r="H9" s="6">
        <f>'A.2 PRIHODI I RASHODI IF'!E61</f>
        <v>0</v>
      </c>
      <c r="I9" s="6">
        <f>'A.2 PRIHODI I RASHODI IF'!E62</f>
        <v>418125</v>
      </c>
      <c r="J9" s="6">
        <f>'A.2 PRIHODI I RASHODI IF'!E64</f>
        <v>298637</v>
      </c>
      <c r="K9" s="6">
        <f>'A.2 PRIHODI I RASHODI IF'!E73</f>
        <v>278743</v>
      </c>
      <c r="L9" s="6">
        <f>'A.2 PRIHODI I RASHODI IF'!E78</f>
        <v>0</v>
      </c>
      <c r="M9" s="6">
        <f>'A.2 PRIHODI I RASHODI IF'!E79</f>
        <v>0</v>
      </c>
      <c r="N9" s="6">
        <f>SUM('A.2 PRIHODI I RASHODI IF'!E86:E92)</f>
        <v>6500</v>
      </c>
      <c r="O9" s="6">
        <f>SUM('A.2 PRIHODI I RASHODI IF'!E93:E96)</f>
        <v>0</v>
      </c>
      <c r="P9" s="6">
        <f>'A.2 PRIHODI I RASHODI IF'!E97</f>
        <v>213137</v>
      </c>
      <c r="Q9" s="6">
        <f>'A.2 PRIHODI I RASHODI IF'!E99</f>
        <v>0</v>
      </c>
      <c r="R9" s="6">
        <f>'A.2 PRIHODI I RASHODI IF'!E102</f>
        <v>0</v>
      </c>
      <c r="S9" s="6">
        <f>+'A.2 PRIHODI I RASHODI IF'!E104+'A.2 PRIHODI I RASHODI IF'!E77</f>
        <v>93816</v>
      </c>
      <c r="T9" s="6">
        <f>'A.2 PRIHODI I RASHODI IF'!E105</f>
        <v>0</v>
      </c>
      <c r="U9" s="18" t="str">
        <f>'OPĆI DIO'!$C$1</f>
        <v>2160 SVEUČILIŠTE U RIJECI - GRAĐEVINSKI FAKULTET</v>
      </c>
    </row>
    <row r="10" spans="1:16382" s="18" customFormat="1" ht="20.25" customHeight="1">
      <c r="A10" s="134">
        <v>2026</v>
      </c>
      <c r="B10" s="116"/>
      <c r="C10" s="116" t="s">
        <v>1520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>2160 SVEUČILIŠTE U RIJECI - GRAĐEVINSKI FAKULTET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>2160 SVEUČILIŠTE U RIJECI - GRAĐEVINSKI FAKULTET</v>
      </c>
    </row>
    <row r="12" spans="1:16382" s="18" customFormat="1" ht="89.25">
      <c r="A12" s="133" t="s">
        <v>1497</v>
      </c>
      <c r="B12" s="20" t="s">
        <v>485</v>
      </c>
      <c r="C12" s="20" t="s">
        <v>1498</v>
      </c>
      <c r="D12" s="102" t="s">
        <v>1499</v>
      </c>
      <c r="E12" s="86" t="s">
        <v>1500</v>
      </c>
      <c r="F12" s="86" t="s">
        <v>1501</v>
      </c>
      <c r="G12" s="86" t="s">
        <v>1502</v>
      </c>
      <c r="H12" s="86" t="s">
        <v>1503</v>
      </c>
      <c r="I12" s="86" t="s">
        <v>1504</v>
      </c>
      <c r="J12" s="86" t="s">
        <v>1505</v>
      </c>
      <c r="K12" s="86" t="s">
        <v>1506</v>
      </c>
      <c r="L12" s="86" t="s">
        <v>1507</v>
      </c>
      <c r="M12" s="86" t="s">
        <v>1508</v>
      </c>
      <c r="N12" s="86" t="s">
        <v>1509</v>
      </c>
      <c r="O12" s="86" t="s">
        <v>1510</v>
      </c>
      <c r="P12" s="2" t="s">
        <v>1511</v>
      </c>
      <c r="Q12" s="86" t="s">
        <v>1512</v>
      </c>
      <c r="R12" s="2" t="s">
        <v>1513</v>
      </c>
      <c r="S12" s="2" t="s">
        <v>1514</v>
      </c>
      <c r="T12" s="2" t="s">
        <v>1515</v>
      </c>
      <c r="U12" s="18" t="str">
        <f>'OPĆI DIO'!$C$1</f>
        <v>2160 SVEUČILIŠTE U RIJECI - GRAĐEVINSKI FAKULTET</v>
      </c>
    </row>
    <row r="13" spans="1:16382" s="18" customFormat="1">
      <c r="A13" s="134">
        <v>2027</v>
      </c>
      <c r="B13" s="21"/>
      <c r="C13" s="22" t="s">
        <v>112</v>
      </c>
      <c r="D13" s="14">
        <f t="shared" ref="D13:D18" si="259">SUM(E13:T13)</f>
        <v>901640</v>
      </c>
      <c r="E13" s="75">
        <f t="shared" ref="E13:T13" si="260">-E7</f>
        <v>0</v>
      </c>
      <c r="F13" s="75">
        <f t="shared" si="260"/>
        <v>0</v>
      </c>
      <c r="G13" s="75">
        <f t="shared" si="260"/>
        <v>350000</v>
      </c>
      <c r="H13" s="75">
        <f t="shared" si="260"/>
        <v>0</v>
      </c>
      <c r="I13" s="75">
        <f t="shared" si="260"/>
        <v>131875</v>
      </c>
      <c r="J13" s="75">
        <f t="shared" si="260"/>
        <v>0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6257</v>
      </c>
      <c r="O13" s="75">
        <f t="shared" si="260"/>
        <v>0</v>
      </c>
      <c r="P13" s="75">
        <f t="shared" si="260"/>
        <v>413508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>2160 SVEUČILIŠTE U RIJECI - GRAĐEVINSKI FAKULTET</v>
      </c>
    </row>
    <row r="14" spans="1:16382" s="18" customFormat="1">
      <c r="A14" s="134">
        <v>2027</v>
      </c>
      <c r="B14" s="32"/>
      <c r="C14" s="33" t="s">
        <v>1516</v>
      </c>
      <c r="D14" s="14">
        <f t="shared" si="259"/>
        <v>4776171</v>
      </c>
      <c r="E14" s="6">
        <f>+'A.2 PRIHODI I RASHODI IF'!F7+'A.2 PRIHODI I RASHODI IF'!F25</f>
        <v>3872491</v>
      </c>
      <c r="F14" s="6">
        <f>'A.2 PRIHODI I RASHODI IF'!F8</f>
        <v>0</v>
      </c>
      <c r="G14" s="6">
        <f>+'A.2 PRIHODI I RASHODI IF'!F10+'A.2 PRIHODI I RASHODI IF'!F26</f>
        <v>190000</v>
      </c>
      <c r="H14" s="6">
        <f>'A.2 PRIHODI I RASHODI IF'!F12</f>
        <v>0</v>
      </c>
      <c r="I14" s="6">
        <f>+'A.2 PRIHODI I RASHODI IF'!F13+'A.2 PRIHODI I RASHODI IF'!F27+'B.2 RAČUN FINANC IF'!F7</f>
        <v>400000</v>
      </c>
      <c r="J14" s="6">
        <f>'A.2 PRIHODI I RASHODI IF'!F15</f>
        <v>151070</v>
      </c>
      <c r="K14" s="6">
        <f>+'A.2 PRIHODI I RASHODI IF'!F24</f>
        <v>68794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IF'!F42:F45)</f>
        <v>0</v>
      </c>
      <c r="P14" s="6">
        <f>'A.2 PRIHODI I RASHODI IF'!F46</f>
        <v>0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93816</v>
      </c>
      <c r="T14" s="6">
        <f>'A.2 PRIHODI I RASHODI IF'!F52</f>
        <v>0</v>
      </c>
      <c r="U14" s="18" t="str">
        <f>'OPĆI DIO'!$C$1</f>
        <v>2160 SVEUČILIŠTE U RIJECI - GRAĐEVINSKI FAKULTET</v>
      </c>
    </row>
    <row r="15" spans="1:16382" s="18" customFormat="1">
      <c r="A15" s="134">
        <v>2027</v>
      </c>
      <c r="B15" s="21"/>
      <c r="C15" s="22" t="s">
        <v>1517</v>
      </c>
      <c r="D15" s="14">
        <f t="shared" si="259"/>
        <v>-735028</v>
      </c>
      <c r="E15" s="206"/>
      <c r="F15" s="206"/>
      <c r="G15" s="206">
        <v>-350000</v>
      </c>
      <c r="H15" s="206"/>
      <c r="I15" s="206">
        <v>-131875</v>
      </c>
      <c r="J15" s="206"/>
      <c r="K15" s="206"/>
      <c r="L15" s="206"/>
      <c r="M15" s="204"/>
      <c r="N15" s="206"/>
      <c r="O15" s="206"/>
      <c r="P15" s="206">
        <v>-253153</v>
      </c>
      <c r="Q15" s="206"/>
      <c r="R15" s="206"/>
      <c r="S15" s="206"/>
      <c r="T15" s="206"/>
      <c r="U15" s="18" t="str">
        <f>'OPĆI DIO'!$C$1</f>
        <v>2160 SVEUČILIŠTE U RIJECI - GRAĐEVINSKI FAKULTET</v>
      </c>
    </row>
    <row r="16" spans="1:16382" s="18" customFormat="1">
      <c r="A16" s="134">
        <v>2027</v>
      </c>
      <c r="B16" s="32"/>
      <c r="C16" s="33" t="s">
        <v>1518</v>
      </c>
      <c r="D16" s="14">
        <f t="shared" si="259"/>
        <v>4942783</v>
      </c>
      <c r="E16" s="6">
        <f>+E13+E14+E15</f>
        <v>3872491</v>
      </c>
      <c r="F16" s="6">
        <f t="shared" ref="F16:T16" si="261">+F13+F14+F15</f>
        <v>0</v>
      </c>
      <c r="G16" s="6">
        <f t="shared" si="261"/>
        <v>190000</v>
      </c>
      <c r="H16" s="6">
        <f t="shared" si="261"/>
        <v>0</v>
      </c>
      <c r="I16" s="6">
        <f t="shared" si="261"/>
        <v>400000</v>
      </c>
      <c r="J16" s="6">
        <f t="shared" si="261"/>
        <v>151070</v>
      </c>
      <c r="K16" s="6">
        <f t="shared" si="261"/>
        <v>68794</v>
      </c>
      <c r="L16" s="6">
        <f t="shared" si="261"/>
        <v>0</v>
      </c>
      <c r="M16" s="6">
        <f t="shared" si="261"/>
        <v>0</v>
      </c>
      <c r="N16" s="6">
        <f t="shared" si="261"/>
        <v>6257</v>
      </c>
      <c r="O16" s="6">
        <f t="shared" si="261"/>
        <v>0</v>
      </c>
      <c r="P16" s="6">
        <f t="shared" si="261"/>
        <v>160355</v>
      </c>
      <c r="Q16" s="6">
        <f t="shared" si="261"/>
        <v>0</v>
      </c>
      <c r="R16" s="6">
        <f t="shared" si="261"/>
        <v>0</v>
      </c>
      <c r="S16" s="6">
        <f t="shared" si="261"/>
        <v>93816</v>
      </c>
      <c r="T16" s="6">
        <f t="shared" si="261"/>
        <v>0</v>
      </c>
      <c r="U16" s="18" t="str">
        <f>'OPĆI DIO'!$C$1</f>
        <v>2160 SVEUČILIŠTE U RIJECI - GRAĐEVINSKI FAKULTET</v>
      </c>
    </row>
    <row r="17" spans="1:21" s="18" customFormat="1">
      <c r="A17" s="134">
        <v>2027</v>
      </c>
      <c r="B17" s="30"/>
      <c r="C17" s="31" t="s">
        <v>1519</v>
      </c>
      <c r="D17" s="14">
        <f t="shared" si="259"/>
        <v>4942783</v>
      </c>
      <c r="E17" s="6">
        <f>'A.2 PRIHODI I RASHODI IF'!F56+'A.2 PRIHODI I RASHODI IF'!F74</f>
        <v>3872491</v>
      </c>
      <c r="F17" s="6">
        <f>'A.2 PRIHODI I RASHODI IF'!F57</f>
        <v>0</v>
      </c>
      <c r="G17" s="6">
        <f>+'A.2 PRIHODI I RASHODI IF'!F59+'A.2 PRIHODI I RASHODI IF'!F75</f>
        <v>190000</v>
      </c>
      <c r="H17" s="6">
        <f>'A.2 PRIHODI I RASHODI IF'!F61</f>
        <v>0</v>
      </c>
      <c r="I17" s="6">
        <f>'A.2 PRIHODI I RASHODI IF'!F62</f>
        <v>400000</v>
      </c>
      <c r="J17" s="6">
        <f>'A.2 PRIHODI I RASHODI IF'!F64</f>
        <v>151070</v>
      </c>
      <c r="K17" s="6">
        <f>'A.2 PRIHODI I RASHODI IF'!F73</f>
        <v>68794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6257</v>
      </c>
      <c r="O17" s="6">
        <f>SUM('A.2 PRIHODI I RASHODI IF'!F93:F96)</f>
        <v>0</v>
      </c>
      <c r="P17" s="6">
        <f>'A.2 PRIHODI I RASHODI IF'!F97</f>
        <v>160355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93816</v>
      </c>
      <c r="T17" s="6">
        <f>'A.2 PRIHODI I RASHODI IF'!F105</f>
        <v>0</v>
      </c>
      <c r="U17" s="18" t="str">
        <f>'OPĆI DIO'!$C$1</f>
        <v>2160 SVEUČILIŠTE U RIJECI - GRAĐEVINSKI FAKULTET</v>
      </c>
    </row>
    <row r="18" spans="1:21" s="18" customFormat="1" ht="20.25" customHeight="1">
      <c r="A18" s="134">
        <v>2027</v>
      </c>
      <c r="B18" s="116"/>
      <c r="C18" s="116" t="s">
        <v>1521</v>
      </c>
      <c r="D18" s="34">
        <f t="shared" si="259"/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>2160 SVEUČILIŠTE U RIJECI - GRAĐEVINSKI FAKULTET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>2160 SVEUČILIŠTE U RIJECI - GRAĐEVINSKI FAKULTET</v>
      </c>
    </row>
    <row r="20" spans="1:21" s="18" customFormat="1" ht="89.25">
      <c r="A20" s="133" t="s">
        <v>1497</v>
      </c>
      <c r="B20" s="20" t="s">
        <v>485</v>
      </c>
      <c r="C20" s="20" t="s">
        <v>1498</v>
      </c>
      <c r="D20" s="102" t="s">
        <v>1499</v>
      </c>
      <c r="E20" s="86" t="s">
        <v>1500</v>
      </c>
      <c r="F20" s="86" t="s">
        <v>1501</v>
      </c>
      <c r="G20" s="86" t="s">
        <v>1502</v>
      </c>
      <c r="H20" s="86" t="s">
        <v>1503</v>
      </c>
      <c r="I20" s="86" t="s">
        <v>1504</v>
      </c>
      <c r="J20" s="86" t="s">
        <v>1505</v>
      </c>
      <c r="K20" s="86" t="s">
        <v>1506</v>
      </c>
      <c r="L20" s="86" t="s">
        <v>1507</v>
      </c>
      <c r="M20" s="86" t="s">
        <v>1508</v>
      </c>
      <c r="N20" s="86" t="s">
        <v>1509</v>
      </c>
      <c r="O20" s="86" t="s">
        <v>1510</v>
      </c>
      <c r="P20" s="2" t="s">
        <v>1511</v>
      </c>
      <c r="Q20" s="86" t="s">
        <v>1512</v>
      </c>
      <c r="R20" s="2" t="s">
        <v>1513</v>
      </c>
      <c r="S20" s="2" t="s">
        <v>1514</v>
      </c>
      <c r="T20" s="2" t="s">
        <v>1515</v>
      </c>
      <c r="U20" s="18" t="str">
        <f>'OPĆI DIO'!$C$1</f>
        <v>2160 SVEUČILIŠTE U RIJECI - GRAĐEVINSKI FAKULTET</v>
      </c>
    </row>
    <row r="21" spans="1:21" s="18" customFormat="1">
      <c r="A21" s="134">
        <v>2028</v>
      </c>
      <c r="B21" s="21"/>
      <c r="C21" s="22" t="s">
        <v>112</v>
      </c>
      <c r="D21" s="14">
        <f t="shared" ref="D21:D26" si="263">SUM(E21:T21)</f>
        <v>735028</v>
      </c>
      <c r="E21" s="75">
        <f t="shared" ref="E21:T21" si="264">-E15</f>
        <v>0</v>
      </c>
      <c r="F21" s="75">
        <f t="shared" si="264"/>
        <v>0</v>
      </c>
      <c r="G21" s="75">
        <f t="shared" si="264"/>
        <v>350000</v>
      </c>
      <c r="H21" s="75">
        <f t="shared" si="264"/>
        <v>0</v>
      </c>
      <c r="I21" s="75">
        <f t="shared" si="264"/>
        <v>131875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253153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>2160 SVEUČILIŠTE U RIJECI - GRAĐEVINSKI FAKULTET</v>
      </c>
    </row>
    <row r="22" spans="1:21" s="18" customFormat="1">
      <c r="A22" s="134">
        <v>2028</v>
      </c>
      <c r="B22" s="32"/>
      <c r="C22" s="33" t="s">
        <v>1516</v>
      </c>
      <c r="D22" s="14">
        <f t="shared" si="263"/>
        <v>4648862</v>
      </c>
      <c r="E22" s="6">
        <f>+'A.2 PRIHODI I RASHODI IF'!G7+'A.2 PRIHODI I RASHODI IF'!G25</f>
        <v>3921896</v>
      </c>
      <c r="F22" s="6">
        <f>'A.2 PRIHODI I RASHODI IF'!G8</f>
        <v>0</v>
      </c>
      <c r="G22" s="6">
        <f>+'A.2 PRIHODI I RASHODI IF'!G10+'A.2 PRIHODI I RASHODI IF'!G26</f>
        <v>200000</v>
      </c>
      <c r="H22" s="6">
        <f>'A.2 PRIHODI I RASHODI IF'!G12</f>
        <v>0</v>
      </c>
      <c r="I22" s="6">
        <f>'A.2 PRIHODI I RASHODI IF'!G13+'B.2 RAČUN FINANC IF'!G27</f>
        <v>400000</v>
      </c>
      <c r="J22" s="6">
        <f>'A.2 PRIHODI I RASHODI IF'!G15</f>
        <v>126966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>
        <f>SUM('A.2 PRIHODI I RASHODI IF'!G42:G45)</f>
        <v>0</v>
      </c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>2160 SVEUČILIŠTE U RIJECI - GRAĐEVINSKI FAKULTET</v>
      </c>
    </row>
    <row r="23" spans="1:21" s="18" customFormat="1">
      <c r="A23" s="134">
        <v>2028</v>
      </c>
      <c r="B23" s="21"/>
      <c r="C23" s="22" t="s">
        <v>1517</v>
      </c>
      <c r="D23" s="14">
        <f t="shared" si="263"/>
        <v>-589614</v>
      </c>
      <c r="E23" s="206"/>
      <c r="F23" s="206"/>
      <c r="G23" s="206">
        <v>-350000</v>
      </c>
      <c r="H23" s="206"/>
      <c r="I23" s="206">
        <v>-131875</v>
      </c>
      <c r="J23" s="206"/>
      <c r="K23" s="206"/>
      <c r="L23" s="206"/>
      <c r="M23" s="204"/>
      <c r="N23" s="206"/>
      <c r="O23" s="206"/>
      <c r="P23" s="206">
        <v>-107739</v>
      </c>
      <c r="Q23" s="206"/>
      <c r="R23" s="206"/>
      <c r="S23" s="206"/>
      <c r="T23" s="206"/>
      <c r="U23" s="18" t="str">
        <f>'OPĆI DIO'!$C$1</f>
        <v>2160 SVEUČILIŠTE U RIJECI - GRAĐEVINSKI FAKULTET</v>
      </c>
    </row>
    <row r="24" spans="1:21" s="18" customFormat="1">
      <c r="A24" s="134">
        <v>2028</v>
      </c>
      <c r="B24" s="32"/>
      <c r="C24" s="33" t="s">
        <v>1518</v>
      </c>
      <c r="D24" s="14">
        <f t="shared" si="263"/>
        <v>4794276</v>
      </c>
      <c r="E24" s="6">
        <f>+E21+E22+E23</f>
        <v>3921896</v>
      </c>
      <c r="F24" s="6">
        <f t="shared" ref="F24:T24" si="265">+F21+F22+F23</f>
        <v>0</v>
      </c>
      <c r="G24" s="6">
        <f t="shared" si="265"/>
        <v>200000</v>
      </c>
      <c r="H24" s="6">
        <f t="shared" si="265"/>
        <v>0</v>
      </c>
      <c r="I24" s="6">
        <f t="shared" si="265"/>
        <v>400000</v>
      </c>
      <c r="J24" s="6">
        <f t="shared" si="265"/>
        <v>126966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145414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>2160 SVEUČILIŠTE U RIJECI - GRAĐEVINSKI FAKULTET</v>
      </c>
    </row>
    <row r="25" spans="1:21" s="18" customFormat="1">
      <c r="A25" s="134">
        <v>2028</v>
      </c>
      <c r="B25" s="30"/>
      <c r="C25" s="31" t="s">
        <v>1519</v>
      </c>
      <c r="D25" s="14">
        <f t="shared" si="263"/>
        <v>4794276</v>
      </c>
      <c r="E25" s="6">
        <f>'A.2 PRIHODI I RASHODI IF'!G56+'A.2 PRIHODI I RASHODI IF'!G74</f>
        <v>3921896</v>
      </c>
      <c r="F25" s="6">
        <f>'A.2 PRIHODI I RASHODI IF'!G57</f>
        <v>0</v>
      </c>
      <c r="G25" s="6">
        <f>+'A.2 PRIHODI I RASHODI IF'!G59+'A.2 PRIHODI I RASHODI IF'!G75</f>
        <v>200000</v>
      </c>
      <c r="H25" s="6">
        <f>'A.2 PRIHODI I RASHODI IF'!G61</f>
        <v>0</v>
      </c>
      <c r="I25" s="6">
        <f>'A.2 PRIHODI I RASHODI IF'!G62</f>
        <v>400000</v>
      </c>
      <c r="J25" s="6">
        <f>'A.2 PRIHODI I RASHODI IF'!G64</f>
        <v>126966</v>
      </c>
      <c r="K25" s="6">
        <f>'A.2 PRIHODI I RASHODI IF'!G73</f>
        <v>0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145414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>2160 SVEUČILIŠTE U RIJECI - GRAĐEVINSKI FAKULTET</v>
      </c>
    </row>
    <row r="26" spans="1:21" s="18" customFormat="1" ht="20.25" customHeight="1">
      <c r="A26" s="134">
        <v>2028</v>
      </c>
      <c r="B26" s="116"/>
      <c r="C26" s="116" t="s">
        <v>1522</v>
      </c>
      <c r="D26" s="34">
        <f t="shared" si="263"/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>2160 SVEUČILIŠTE U RIJECI - GRAĐEVINSKI FAKULTET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algorithmName="SHA-512" hashValue="fDFakBOfMaWKYLwfGOyyNhhLD/j1EyLKJvsooJmXAJHwI7qgx7iDZQ1i8uzIixeMM7HXr6dDoV7TvT/5bdI7FQ==" saltValue="YpsjwcEdifmNaBt5SxY44w==" spinCount="100000" sheet="1"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7:T7 E23:T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12" zoomScale="90" zoomScaleNormal="90" workbookViewId="0">
      <selection activeCell="D13" sqref="D13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2" t="s">
        <v>37</v>
      </c>
      <c r="B2" s="322"/>
      <c r="C2" s="322"/>
      <c r="D2" s="322"/>
      <c r="E2" s="322"/>
      <c r="F2" s="322"/>
      <c r="G2" s="322"/>
      <c r="H2" s="322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2" t="s">
        <v>1523</v>
      </c>
      <c r="B4" s="322"/>
      <c r="C4" s="322"/>
      <c r="D4" s="322"/>
      <c r="E4" s="322"/>
      <c r="F4" s="322"/>
      <c r="G4" s="322"/>
      <c r="H4" s="322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2" t="s">
        <v>1524</v>
      </c>
      <c r="B6" s="322"/>
      <c r="C6" s="322"/>
      <c r="D6" s="322"/>
      <c r="E6" s="322"/>
      <c r="F6" s="322"/>
      <c r="G6" s="322"/>
      <c r="H6" s="322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3" t="s">
        <v>1525</v>
      </c>
      <c r="B8" s="324"/>
      <c r="C8" s="325"/>
      <c r="D8" s="166" t="s">
        <v>52</v>
      </c>
      <c r="E8" s="166" t="s">
        <v>53</v>
      </c>
      <c r="F8" s="167" t="s">
        <v>54</v>
      </c>
      <c r="G8" s="167" t="s">
        <v>55</v>
      </c>
      <c r="H8" s="167" t="s">
        <v>56</v>
      </c>
    </row>
    <row r="9" spans="1:10">
      <c r="A9" s="319">
        <v>1</v>
      </c>
      <c r="B9" s="320"/>
      <c r="C9" s="321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1526</v>
      </c>
      <c r="D10" s="195">
        <f>+D11+D19</f>
        <v>4341646</v>
      </c>
      <c r="E10" s="195">
        <f>+E11+E19</f>
        <v>4601143</v>
      </c>
      <c r="F10" s="195">
        <f>+F11+F19</f>
        <v>5405143</v>
      </c>
      <c r="G10" s="195">
        <f>+G11+G19</f>
        <v>4682355</v>
      </c>
      <c r="H10" s="195">
        <f>+H11+H19</f>
        <v>4648862</v>
      </c>
      <c r="I10" s="193" t="str">
        <f>'OPĆI DIO'!$C$1</f>
        <v>2160 SVEUČILIŠTE U RIJECI - GRAĐEVINSKI FAKULTET</v>
      </c>
    </row>
    <row r="11" spans="1:10">
      <c r="A11" s="170">
        <v>6</v>
      </c>
      <c r="B11" s="170"/>
      <c r="C11" s="170" t="s">
        <v>1527</v>
      </c>
      <c r="D11" s="188">
        <f>SUM(D12:D18)</f>
        <v>4341646</v>
      </c>
      <c r="E11" s="188">
        <f>SUM(E12:E18)</f>
        <v>4600643</v>
      </c>
      <c r="F11" s="188">
        <f>SUM(F12:F18)</f>
        <v>5405143</v>
      </c>
      <c r="G11" s="188">
        <f>SUM(G12:G18)</f>
        <v>4682355</v>
      </c>
      <c r="H11" s="188">
        <f>SUM(H12:H18)</f>
        <v>4648862</v>
      </c>
      <c r="I11" s="193" t="str">
        <f>'OPĆI DIO'!$C$1</f>
        <v>2160 SVEUČILIŠTE U RIJECI - GRAĐEVINSKI FAKULTET</v>
      </c>
    </row>
    <row r="12" spans="1:10">
      <c r="A12" s="170"/>
      <c r="B12" s="171">
        <v>61</v>
      </c>
      <c r="C12" s="171" t="s">
        <v>1528</v>
      </c>
      <c r="D12" s="217"/>
      <c r="E12" s="217"/>
      <c r="F12" s="208">
        <f>SUMIF('Unos prihoda i primitaka'!$N$3:$N$505,$B12,'Unos prihoda i primitaka'!I$3:I$505)</f>
        <v>0</v>
      </c>
      <c r="G12" s="208">
        <f>SUMIF('Unos prihoda i primitaka'!$N$3:$N$505,$B12,'Unos prihoda i primitaka'!J$3:J$505)</f>
        <v>0</v>
      </c>
      <c r="H12" s="208">
        <f>SUMIF('Unos prihoda i primitaka'!$N$3:$N$505,$B12,'Unos prihoda i primitaka'!K$3:K$505)</f>
        <v>0</v>
      </c>
      <c r="I12" s="193" t="str">
        <f>'OPĆI DIO'!$C$1</f>
        <v>2160 SVEUČILIŠTE U RIJECI - GRAĐEVINSKI FAKULTET</v>
      </c>
    </row>
    <row r="13" spans="1:10" ht="30">
      <c r="A13" s="170"/>
      <c r="B13" s="171">
        <v>63</v>
      </c>
      <c r="C13" s="171" t="s">
        <v>1529</v>
      </c>
      <c r="D13" s="217">
        <v>551819</v>
      </c>
      <c r="E13" s="217">
        <v>458748</v>
      </c>
      <c r="F13" s="208">
        <f>SUMIF('Unos prihoda i primitaka'!$N$3:$N$505,$B13,'Unos prihoda i primitaka'!I$3:I$505)</f>
        <v>558037</v>
      </c>
      <c r="G13" s="208">
        <f>SUMIF('Unos prihoda i primitaka'!$N$3:$N$505,$B13,'Unos prihoda i primitaka'!J$3:J$505)</f>
        <v>219864</v>
      </c>
      <c r="H13" s="208">
        <f>SUMIF('Unos prihoda i primitaka'!$N$3:$N$505,$B13,'Unos prihoda i primitaka'!K$3:K$505)</f>
        <v>126966</v>
      </c>
      <c r="I13" s="193" t="str">
        <f>'OPĆI DIO'!$C$1</f>
        <v>2160 SVEUČILIŠTE U RIJECI - GRAĐEVINSKI FAKULTET</v>
      </c>
    </row>
    <row r="14" spans="1:10">
      <c r="A14" s="170"/>
      <c r="B14" s="171">
        <v>64</v>
      </c>
      <c r="C14" s="171" t="s">
        <v>1530</v>
      </c>
      <c r="D14" s="217">
        <v>16</v>
      </c>
      <c r="E14" s="217"/>
      <c r="F14" s="208">
        <f>SUMIF('Unos prihoda i primitaka'!$N$3:$N$505,$B14,'Unos prihoda i primitaka'!I$3:I$505)</f>
        <v>0</v>
      </c>
      <c r="G14" s="208">
        <f>SUMIF('Unos prihoda i primitaka'!$N$3:$N$505,$B14,'Unos prihoda i primitaka'!J$3:J$505)</f>
        <v>0</v>
      </c>
      <c r="H14" s="208">
        <f>SUMIF('Unos prihoda i primitaka'!$N$3:$N$505,$B14,'Unos prihoda i primitaka'!K$3:K$505)</f>
        <v>0</v>
      </c>
      <c r="I14" s="193" t="str">
        <f>'OPĆI DIO'!$C$1</f>
        <v>2160 SVEUČILIŠTE U RIJECI - GRAĐEVINSKI FAKULTET</v>
      </c>
    </row>
    <row r="15" spans="1:10" ht="45">
      <c r="A15" s="170"/>
      <c r="B15" s="171">
        <v>65</v>
      </c>
      <c r="C15" s="171" t="s">
        <v>1531</v>
      </c>
      <c r="D15" s="217">
        <v>376111</v>
      </c>
      <c r="E15" s="217">
        <v>416500</v>
      </c>
      <c r="F15" s="208">
        <f>SUMIF('Unos prihoda i primitaka'!$N$3:$N$505,$B15,'Unos prihoda i primitaka'!I$3:I$505)</f>
        <v>400000</v>
      </c>
      <c r="G15" s="208">
        <f>SUMIF('Unos prihoda i primitaka'!$N$3:$N$505,$B15,'Unos prihoda i primitaka'!J$3:J$505)</f>
        <v>400000</v>
      </c>
      <c r="H15" s="208">
        <f>SUMIF('Unos prihoda i primitaka'!$N$3:$N$505,$B15,'Unos prihoda i primitaka'!K$3:K$505)</f>
        <v>400000</v>
      </c>
      <c r="I15" s="193" t="str">
        <f>'OPĆI DIO'!$C$1</f>
        <v>2160 SVEUČILIŠTE U RIJECI - GRAĐEVINSKI FAKULTET</v>
      </c>
    </row>
    <row r="16" spans="1:10" ht="30">
      <c r="A16" s="170"/>
      <c r="B16" s="171">
        <v>66</v>
      </c>
      <c r="C16" s="171" t="s">
        <v>1532</v>
      </c>
      <c r="D16" s="217">
        <v>156942</v>
      </c>
      <c r="E16" s="217">
        <v>167400</v>
      </c>
      <c r="F16" s="208">
        <f>SUMIF('Unos prihoda i primitaka'!$N$3:$N$505,$B16,'Unos prihoda i primitaka'!I$3:I$505)</f>
        <v>180000</v>
      </c>
      <c r="G16" s="208">
        <f>SUMIF('Unos prihoda i primitaka'!$N$3:$N$505,$B16,'Unos prihoda i primitaka'!J$3:J$505)</f>
        <v>190000</v>
      </c>
      <c r="H16" s="208">
        <f>SUMIF('Unos prihoda i primitaka'!$N$3:$N$505,$B16,'Unos prihoda i primitaka'!K$3:K$505)</f>
        <v>200000</v>
      </c>
      <c r="I16" s="193" t="str">
        <f>'OPĆI DIO'!$C$1</f>
        <v>2160 SVEUČILIŠTE U RIJECI - GRAĐEVINSKI FAKULTET</v>
      </c>
    </row>
    <row r="17" spans="1:9" ht="30">
      <c r="A17" s="170"/>
      <c r="B17" s="171">
        <v>67</v>
      </c>
      <c r="C17" s="171" t="s">
        <v>1533</v>
      </c>
      <c r="D17" s="217">
        <v>3256758</v>
      </c>
      <c r="E17" s="217">
        <v>3556195</v>
      </c>
      <c r="F17" s="208">
        <f>SUMIF('Unos prihoda i primitaka'!$N$3:$N$505,$B17,'Unos prihoda i primitaka'!I$3:I$505)</f>
        <v>4267106</v>
      </c>
      <c r="G17" s="208">
        <f>SUMIF('Unos prihoda i primitaka'!$N$3:$N$505,$B17,'Unos prihoda i primitaka'!J$3:J$505)</f>
        <v>3872491</v>
      </c>
      <c r="H17" s="208">
        <f>SUMIF('Unos prihoda i primitaka'!$N$3:$N$505,$B17,'Unos prihoda i primitaka'!K$3:K$505)</f>
        <v>3921896</v>
      </c>
      <c r="I17" s="193" t="str">
        <f>'OPĆI DIO'!$C$1</f>
        <v>2160 SVEUČILIŠTE U RIJECI - GRAĐEVINSKI FAKULTET</v>
      </c>
    </row>
    <row r="18" spans="1:9">
      <c r="A18" s="170"/>
      <c r="B18" s="171">
        <v>68</v>
      </c>
      <c r="C18" s="171" t="s">
        <v>1534</v>
      </c>
      <c r="D18" s="217"/>
      <c r="E18" s="217">
        <v>1800</v>
      </c>
      <c r="F18" s="208">
        <f>SUMIF('Unos prihoda i primitaka'!$N$3:$N$505,$B18,'Unos prihoda i primitaka'!I$3:I$505)</f>
        <v>0</v>
      </c>
      <c r="G18" s="208">
        <f>SUMIF('Unos prihoda i primitaka'!$N$3:$N$505,$B18,'Unos prihoda i primitaka'!J$3:J$505)</f>
        <v>0</v>
      </c>
      <c r="H18" s="208">
        <f>SUMIF('Unos prihoda i primitaka'!$N$3:$N$505,$B18,'Unos prihoda i primitaka'!K$3:K$505)</f>
        <v>0</v>
      </c>
      <c r="I18" s="193" t="str">
        <f>'OPĆI DIO'!$C$1</f>
        <v>2160 SVEUČILIŠTE U RIJECI - GRAĐEVINSKI FAKULTET</v>
      </c>
    </row>
    <row r="19" spans="1:9" s="193" customFormat="1" ht="30">
      <c r="A19" s="190">
        <v>7</v>
      </c>
      <c r="B19" s="190"/>
      <c r="C19" s="191" t="s">
        <v>1535</v>
      </c>
      <c r="D19" s="192">
        <f>+D20+D21</f>
        <v>0</v>
      </c>
      <c r="E19" s="192">
        <f>+E20+E21</f>
        <v>500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2160 SVEUČILIŠTE U RIJECI - GRAĐEVINSKI FAKULTET</v>
      </c>
    </row>
    <row r="20" spans="1:9" ht="30">
      <c r="A20" s="172"/>
      <c r="B20" s="173">
        <v>71</v>
      </c>
      <c r="C20" s="171" t="s">
        <v>1536</v>
      </c>
      <c r="D20" s="217"/>
      <c r="E20" s="217"/>
      <c r="F20" s="208">
        <f>SUMIF('Unos prihoda i primitaka'!$N$3:$N$505,$B20,'Unos prihoda i primitaka'!I$3:I$505)</f>
        <v>0</v>
      </c>
      <c r="G20" s="208">
        <f>SUMIF('Unos prihoda i primitaka'!$N$3:$N$505,$B20,'Unos prihoda i primitaka'!J$3:J$505)</f>
        <v>0</v>
      </c>
      <c r="H20" s="208">
        <f>SUMIF('Unos prihoda i primitaka'!$N$3:$N$505,$B20,'Unos prihoda i primitaka'!K$3:K$505)</f>
        <v>0</v>
      </c>
      <c r="I20" s="193" t="str">
        <f>'OPĆI DIO'!$C$1</f>
        <v>2160 SVEUČILIŠTE U RIJECI - GRAĐEVINSKI FAKULTET</v>
      </c>
    </row>
    <row r="21" spans="1:9" ht="30">
      <c r="A21" s="172"/>
      <c r="B21" s="173">
        <v>72</v>
      </c>
      <c r="C21" s="171" t="s">
        <v>1537</v>
      </c>
      <c r="D21" s="217"/>
      <c r="E21" s="217">
        <v>500</v>
      </c>
      <c r="F21" s="208">
        <f>SUMIF('Unos prihoda i primitaka'!$N$3:$N$505,$B21,'Unos prihoda i primitaka'!I$3:I$505)</f>
        <v>0</v>
      </c>
      <c r="G21" s="208">
        <f>SUMIF('Unos prihoda i primitaka'!$N$3:$N$505,$B21,'Unos prihoda i primitaka'!J$3:J$505)</f>
        <v>0</v>
      </c>
      <c r="H21" s="208">
        <f>SUMIF('Unos prihoda i primitaka'!$N$3:$N$505,$B21,'Unos prihoda i primitaka'!K$3:K$505)</f>
        <v>0</v>
      </c>
      <c r="I21" s="193" t="str">
        <f>'OPĆI DIO'!$C$1</f>
        <v>2160 SVEUČILIŠTE U RIJECI - GRAĐEVINSKI FAKULTET</v>
      </c>
    </row>
    <row r="24" spans="1:9" ht="30">
      <c r="A24" s="323" t="s">
        <v>1525</v>
      </c>
      <c r="B24" s="324"/>
      <c r="C24" s="325"/>
      <c r="D24" s="166" t="s">
        <v>52</v>
      </c>
      <c r="E24" s="166" t="s">
        <v>53</v>
      </c>
      <c r="F24" s="167" t="s">
        <v>54</v>
      </c>
      <c r="G24" s="167" t="s">
        <v>55</v>
      </c>
      <c r="H24" s="167" t="s">
        <v>56</v>
      </c>
    </row>
    <row r="25" spans="1:9">
      <c r="A25" s="319">
        <v>1</v>
      </c>
      <c r="B25" s="320"/>
      <c r="C25" s="321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1538</v>
      </c>
      <c r="D26" s="207">
        <f>+D27+D35</f>
        <v>4183461</v>
      </c>
      <c r="E26" s="207">
        <f>+E27+E35</f>
        <v>4654987</v>
      </c>
      <c r="F26" s="207">
        <f>+F27+F35</f>
        <v>5261017</v>
      </c>
      <c r="G26" s="207">
        <f>+G27+G35</f>
        <v>4942783</v>
      </c>
      <c r="H26" s="207">
        <f>+H27+H35</f>
        <v>4794276</v>
      </c>
      <c r="I26" s="193" t="str">
        <f>'OPĆI DIO'!$C$1</f>
        <v>2160 SVEUČILIŠTE U RIJECI - GRAĐEVINSKI FAKULTET</v>
      </c>
    </row>
    <row r="27" spans="1:9">
      <c r="A27" s="170">
        <v>3</v>
      </c>
      <c r="B27" s="170"/>
      <c r="C27" s="170" t="s">
        <v>1539</v>
      </c>
      <c r="D27" s="187">
        <f>SUM(D28:D34)</f>
        <v>4045386</v>
      </c>
      <c r="E27" s="187">
        <f>SUM(E28:E34)</f>
        <v>4443025</v>
      </c>
      <c r="F27" s="187">
        <f>SUM(F28:F34)</f>
        <v>5002051</v>
      </c>
      <c r="G27" s="187">
        <f>SUM(G28:G34)</f>
        <v>4817430</v>
      </c>
      <c r="H27" s="187">
        <f>SUM(H28:H34)</f>
        <v>4687547</v>
      </c>
      <c r="I27" s="193" t="str">
        <f>'OPĆI DIO'!$C$1</f>
        <v>2160 SVEUČILIŠTE U RIJECI - GRAĐEVINSKI FAKULTET</v>
      </c>
    </row>
    <row r="28" spans="1:9">
      <c r="A28" s="170"/>
      <c r="B28" s="171">
        <v>31</v>
      </c>
      <c r="C28" s="171" t="s">
        <v>1540</v>
      </c>
      <c r="D28" s="218">
        <v>3227044</v>
      </c>
      <c r="E28" s="218">
        <v>3506998</v>
      </c>
      <c r="F28" s="210">
        <f>SUMIF('Unos rashoda i izdataka'!$Q$3:$Q$501,$B28,'Unos rashoda i izdataka'!K$3:K$501)+SUMIF('Unos rashoda P4'!$T$3:$T$501,$B28,'Unos rashoda P4'!I$3:I$501)</f>
        <v>4055283</v>
      </c>
      <c r="G28" s="210">
        <f>SUMIF('Unos rashoda i izdataka'!$Q$3:$Q$501,$B28,'Unos rashoda i izdataka'!L$3:L$501)+SUMIF('Unos rashoda P4'!$T$3:$T$501,$B28,'Unos rashoda P4'!J$3:J$501)</f>
        <v>3876818</v>
      </c>
      <c r="H28" s="210">
        <f>SUMIF('Unos rashoda i izdataka'!$Q$3:$Q$501,$B28,'Unos rashoda i izdataka'!M$3:M$501)+SUMIF('Unos rashoda P4'!$T$3:$T$501,$B28,'Unos rashoda P4'!K$3:K$501)</f>
        <v>3786317</v>
      </c>
      <c r="I28" s="193" t="str">
        <f>'OPĆI DIO'!$C$1</f>
        <v>2160 SVEUČILIŠTE U RIJECI - GRAĐEVINSKI FAKULTET</v>
      </c>
    </row>
    <row r="29" spans="1:9">
      <c r="A29" s="173"/>
      <c r="B29" s="173">
        <v>32</v>
      </c>
      <c r="C29" s="179" t="s">
        <v>1541</v>
      </c>
      <c r="D29" s="219">
        <v>773126</v>
      </c>
      <c r="E29" s="219">
        <v>900002</v>
      </c>
      <c r="F29" s="210">
        <f>SUMIF('Unos rashoda i izdataka'!$Q$3:$Q$501,$B29,'Unos rashoda i izdataka'!K$3:K$501)+SUMIF('Unos rashoda P4'!$T$3:$T$501,$B29,'Unos rashoda P4'!I$3:I$501)</f>
        <v>923268</v>
      </c>
      <c r="G29" s="210">
        <f>SUMIF('Unos rashoda i izdataka'!$Q$3:$Q$501,$B29,'Unos rashoda i izdataka'!L$3:L$501)+SUMIF('Unos rashoda P4'!$T$3:$T$501,$B29,'Unos rashoda P4'!J$3:J$501)</f>
        <v>916812</v>
      </c>
      <c r="H29" s="210">
        <f>SUMIF('Unos rashoda i izdataka'!$Q$3:$Q$501,$B29,'Unos rashoda i izdataka'!M$3:M$501)+SUMIF('Unos rashoda P4'!$T$3:$T$501,$B29,'Unos rashoda P4'!K$3:K$501)</f>
        <v>877230</v>
      </c>
      <c r="I29" s="193" t="str">
        <f>'OPĆI DIO'!$C$1</f>
        <v>2160 SVEUČILIŠTE U RIJECI - GRAĐEVINSKI FAKULTET</v>
      </c>
    </row>
    <row r="30" spans="1:9">
      <c r="A30" s="173"/>
      <c r="B30" s="173">
        <v>34</v>
      </c>
      <c r="C30" s="179" t="s">
        <v>1542</v>
      </c>
      <c r="D30" s="219">
        <v>5898</v>
      </c>
      <c r="E30" s="219">
        <v>3000</v>
      </c>
      <c r="F30" s="210">
        <f>SUMIF('Unos rashoda i izdataka'!$Q$3:$Q$501,$B30,'Unos rashoda i izdataka'!K$3:K$501)+SUMIF('Unos rashoda P4'!$T$3:$T$501,$B30,'Unos rashoda P4'!I$3:I$501)</f>
        <v>3000</v>
      </c>
      <c r="G30" s="210">
        <f>SUMIF('Unos rashoda i izdataka'!$Q$3:$Q$501,$B30,'Unos rashoda i izdataka'!L$3:L$501)+SUMIF('Unos rashoda P4'!$T$3:$T$501,$B30,'Unos rashoda P4'!J$3:J$501)</f>
        <v>3000</v>
      </c>
      <c r="H30" s="210">
        <f>SUMIF('Unos rashoda i izdataka'!$Q$3:$Q$501,$B30,'Unos rashoda i izdataka'!M$3:M$501)+SUMIF('Unos rashoda P4'!$T$3:$T$501,$B30,'Unos rashoda P4'!K$3:K$501)</f>
        <v>3000</v>
      </c>
      <c r="I30" s="193" t="str">
        <f>'OPĆI DIO'!$C$1</f>
        <v>2160 SVEUČILIŠTE U RIJECI - GRAĐEVINSKI FAKULTET</v>
      </c>
    </row>
    <row r="31" spans="1:9">
      <c r="A31" s="173"/>
      <c r="B31" s="173">
        <v>35</v>
      </c>
      <c r="C31" s="179" t="s">
        <v>1543</v>
      </c>
      <c r="D31" s="219"/>
      <c r="E31" s="219"/>
      <c r="F31" s="210">
        <f>SUMIF('Unos rashoda i izdataka'!$Q$3:$Q$501,$B31,'Unos rashoda i izdataka'!K$3:K$501)+SUMIF('Unos rashoda P4'!$T$3:$T$501,$B31,'Unos rashoda P4'!I$3:I$501)</f>
        <v>0</v>
      </c>
      <c r="G31" s="210">
        <f>SUMIF('Unos rashoda i izdataka'!$Q$3:$Q$501,$B31,'Unos rashoda i izdataka'!L$3:L$501)+SUMIF('Unos rashoda P4'!$T$3:$T$501,$B31,'Unos rashoda P4'!J$3:J$501)</f>
        <v>0</v>
      </c>
      <c r="H31" s="210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2160 SVEUČILIŠTE U RIJECI - GRAĐEVINSKI FAKULTET</v>
      </c>
    </row>
    <row r="32" spans="1:9" ht="30">
      <c r="A32" s="173"/>
      <c r="B32" s="173">
        <v>36</v>
      </c>
      <c r="C32" s="179" t="s">
        <v>1544</v>
      </c>
      <c r="D32" s="219">
        <v>18064</v>
      </c>
      <c r="E32" s="219">
        <v>18500</v>
      </c>
      <c r="F32" s="210">
        <f>SUMIF('Unos rashoda i izdataka'!$Q$3:$Q$501,$B32,'Unos rashoda i izdataka'!K$3:K$501)+SUMIF('Unos rashoda P4'!$T$3:$T$501,$B32,'Unos rashoda P4'!I$3:I$501)</f>
        <v>20500</v>
      </c>
      <c r="G32" s="210">
        <f>SUMIF('Unos rashoda i izdataka'!$Q$3:$Q$501,$B32,'Unos rashoda i izdataka'!L$3:L$501)+SUMIF('Unos rashoda P4'!$T$3:$T$501,$B32,'Unos rashoda P4'!J$3:J$501)</f>
        <v>20800</v>
      </c>
      <c r="H32" s="210">
        <f>SUMIF('Unos rashoda i izdataka'!$Q$3:$Q$501,$B32,'Unos rashoda i izdataka'!M$3:M$501)+SUMIF('Unos rashoda P4'!$T$3:$T$501,$B32,'Unos rashoda P4'!K$3:K$501)</f>
        <v>21000</v>
      </c>
      <c r="I32" s="193" t="str">
        <f>'OPĆI DIO'!$C$1</f>
        <v>2160 SVEUČILIŠTE U RIJECI - GRAĐEVINSKI FAKULTET</v>
      </c>
    </row>
    <row r="33" spans="1:9" ht="30">
      <c r="A33" s="173"/>
      <c r="B33" s="173">
        <v>37</v>
      </c>
      <c r="C33" s="179" t="s">
        <v>1545</v>
      </c>
      <c r="D33" s="219">
        <v>19804</v>
      </c>
      <c r="E33" s="219">
        <v>14025</v>
      </c>
      <c r="F33" s="210">
        <f>SUMIF('Unos rashoda i izdataka'!$Q$3:$Q$501,$B33,'Unos rashoda i izdataka'!K$3:K$501)+SUMIF('Unos rashoda P4'!$T$3:$T$501,$B33,'Unos rashoda P4'!I$3:I$501)</f>
        <v>0</v>
      </c>
      <c r="G33" s="210">
        <f>SUMIF('Unos rashoda i izdataka'!$Q$3:$Q$501,$B33,'Unos rashoda i izdataka'!L$3:L$501)+SUMIF('Unos rashoda P4'!$T$3:$T$501,$B33,'Unos rashoda P4'!J$3:J$501)</f>
        <v>0</v>
      </c>
      <c r="H33" s="210">
        <f>SUMIF('Unos rashoda i izdataka'!$Q$3:$Q$501,$B33,'Unos rashoda i izdataka'!M$3:M$501)+SUMIF('Unos rashoda P4'!$T$3:$T$501,$B33,'Unos rashoda P4'!K$3:K$501)</f>
        <v>0</v>
      </c>
      <c r="I33" s="193" t="str">
        <f>'OPĆI DIO'!$C$1</f>
        <v>2160 SVEUČILIŠTE U RIJECI - GRAĐEVINSKI FAKULTET</v>
      </c>
    </row>
    <row r="34" spans="1:9" ht="30">
      <c r="A34" s="173"/>
      <c r="B34" s="173">
        <v>38</v>
      </c>
      <c r="C34" s="179" t="s">
        <v>1546</v>
      </c>
      <c r="D34" s="219">
        <v>1450</v>
      </c>
      <c r="E34" s="219">
        <v>500</v>
      </c>
      <c r="F34" s="210">
        <f>SUMIF('Unos rashoda i izdataka'!$Q$3:$Q$501,$B34,'Unos rashoda i izdataka'!K$3:K$501)+SUMIF('Unos rashoda P4'!$T$3:$T$501,$B34,'Unos rashoda P4'!I$3:I$501)</f>
        <v>0</v>
      </c>
      <c r="G34" s="210">
        <f>SUMIF('Unos rashoda i izdataka'!$Q$3:$Q$501,$B34,'Unos rashoda i izdataka'!L$3:L$501)+SUMIF('Unos rashoda P4'!$T$3:$T$501,$B34,'Unos rashoda P4'!J$3:J$501)</f>
        <v>0</v>
      </c>
      <c r="H34" s="210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2160 SVEUČILIŠTE U RIJECI - GRAĐEVINSKI FAKULTET</v>
      </c>
    </row>
    <row r="35" spans="1:9" ht="30">
      <c r="A35" s="176">
        <v>4</v>
      </c>
      <c r="B35" s="176"/>
      <c r="C35" s="177" t="s">
        <v>1547</v>
      </c>
      <c r="D35" s="187">
        <f>SUM(D36:D40)</f>
        <v>138075</v>
      </c>
      <c r="E35" s="187">
        <f>SUM(E36:E40)</f>
        <v>211962</v>
      </c>
      <c r="F35" s="187">
        <f>SUM(F36:F40)</f>
        <v>258966</v>
      </c>
      <c r="G35" s="187">
        <f>SUM(G36:G40)</f>
        <v>125353</v>
      </c>
      <c r="H35" s="187">
        <f>SUM(H36:H40)</f>
        <v>106729</v>
      </c>
      <c r="I35" s="193" t="str">
        <f>'OPĆI DIO'!$C$1</f>
        <v>2160 SVEUČILIŠTE U RIJECI - GRAĐEVINSKI FAKULTET</v>
      </c>
    </row>
    <row r="36" spans="1:9" ht="30">
      <c r="A36" s="171"/>
      <c r="B36" s="171">
        <v>41</v>
      </c>
      <c r="C36" s="178" t="s">
        <v>1548</v>
      </c>
      <c r="D36" s="218">
        <v>9098</v>
      </c>
      <c r="E36" s="218">
        <v>26650</v>
      </c>
      <c r="F36" s="210">
        <f>SUMIF('Unos rashoda i izdataka'!$Q$3:$Q$501,$B36,'Unos rashoda i izdataka'!K$3:K$501)+SUMIF('Unos rashoda P4'!$T$3:$T$501,$B36,'Unos rashoda P4'!I$3:I$501)</f>
        <v>17350</v>
      </c>
      <c r="G36" s="210">
        <f>SUMIF('Unos rashoda i izdataka'!$Q$3:$Q$501,$B36,'Unos rashoda i izdataka'!L$3:L$501)+SUMIF('Unos rashoda P4'!$T$3:$T$501,$B36,'Unos rashoda P4'!J$3:J$501)</f>
        <v>20969</v>
      </c>
      <c r="H36" s="210">
        <f>SUMIF('Unos rashoda i izdataka'!$Q$3:$Q$501,$B36,'Unos rashoda i izdataka'!M$3:M$501)+SUMIF('Unos rashoda P4'!$T$3:$T$501,$B36,'Unos rashoda P4'!K$3:K$501)</f>
        <v>13204</v>
      </c>
      <c r="I36" s="193" t="str">
        <f>'OPĆI DIO'!$C$1</f>
        <v>2160 SVEUČILIŠTE U RIJECI - GRAĐEVINSKI FAKULTET</v>
      </c>
    </row>
    <row r="37" spans="1:9" ht="30">
      <c r="A37" s="171"/>
      <c r="B37" s="171">
        <v>42</v>
      </c>
      <c r="C37" s="178" t="s">
        <v>1549</v>
      </c>
      <c r="D37" s="218">
        <v>128977</v>
      </c>
      <c r="E37" s="218">
        <v>185312</v>
      </c>
      <c r="F37" s="210">
        <f>SUMIF('Unos rashoda i izdataka'!$Q$3:$Q$501,$B37,'Unos rashoda i izdataka'!K$3:K$501)+SUMIF('Unos rashoda P4'!$T$3:$T$501,$B37,'Unos rashoda P4'!I$3:I$501)</f>
        <v>241616</v>
      </c>
      <c r="G37" s="210">
        <f>SUMIF('Unos rashoda i izdataka'!$Q$3:$Q$501,$B37,'Unos rashoda i izdataka'!L$3:L$501)+SUMIF('Unos rashoda P4'!$T$3:$T$501,$B37,'Unos rashoda P4'!J$3:J$501)</f>
        <v>104384</v>
      </c>
      <c r="H37" s="210">
        <f>SUMIF('Unos rashoda i izdataka'!$Q$3:$Q$501,$B37,'Unos rashoda i izdataka'!M$3:M$501)+SUMIF('Unos rashoda P4'!$T$3:$T$501,$B37,'Unos rashoda P4'!K$3:K$501)</f>
        <v>93525</v>
      </c>
      <c r="I37" s="193" t="str">
        <f>'OPĆI DIO'!$C$1</f>
        <v>2160 SVEUČILIŠTE U RIJECI - GRAĐEVINSKI FAKULTET</v>
      </c>
    </row>
    <row r="38" spans="1:9" ht="30">
      <c r="A38" s="171"/>
      <c r="B38" s="171">
        <v>43</v>
      </c>
      <c r="C38" s="178" t="s">
        <v>1550</v>
      </c>
      <c r="D38" s="218"/>
      <c r="E38" s="218"/>
      <c r="F38" s="210">
        <f>SUMIF('Unos rashoda i izdataka'!$Q$3:$Q$501,$B38,'Unos rashoda i izdataka'!K$3:K$501)+SUMIF('Unos rashoda P4'!$T$3:$T$501,$B38,'Unos rashoda P4'!I$3:I$501)</f>
        <v>0</v>
      </c>
      <c r="G38" s="210">
        <f>SUMIF('Unos rashoda i izdataka'!$Q$3:$Q$501,$B38,'Unos rashoda i izdataka'!L$3:L$501)+SUMIF('Unos rashoda P4'!$T$3:$T$501,$B38,'Unos rashoda P4'!J$3:J$501)</f>
        <v>0</v>
      </c>
      <c r="H38" s="210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2160 SVEUČILIŠTE U RIJECI - GRAĐEVINSKI FAKULTET</v>
      </c>
    </row>
    <row r="39" spans="1:9" ht="30">
      <c r="A39" s="171"/>
      <c r="B39" s="171">
        <v>44</v>
      </c>
      <c r="C39" s="178" t="s">
        <v>1551</v>
      </c>
      <c r="D39" s="218"/>
      <c r="E39" s="218"/>
      <c r="F39" s="210">
        <f>SUMIF('Unos rashoda i izdataka'!$Q$3:$Q$501,$B39,'Unos rashoda i izdataka'!K$3:K$501)+SUMIF('Unos rashoda P4'!$T$3:$T$501,$B39,'Unos rashoda P4'!I$3:I$501)</f>
        <v>0</v>
      </c>
      <c r="G39" s="210">
        <f>SUMIF('Unos rashoda i izdataka'!$Q$3:$Q$501,$B39,'Unos rashoda i izdataka'!L$3:L$501)+SUMIF('Unos rashoda P4'!$T$3:$T$501,$B39,'Unos rashoda P4'!J$3:J$501)</f>
        <v>0</v>
      </c>
      <c r="H39" s="210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2160 SVEUČILIŠTE U RIJECI - GRAĐEVINSKI FAKULTET</v>
      </c>
    </row>
    <row r="40" spans="1:9" ht="30">
      <c r="A40" s="171"/>
      <c r="B40" s="171">
        <v>45</v>
      </c>
      <c r="C40" s="178" t="s">
        <v>1552</v>
      </c>
      <c r="D40" s="218"/>
      <c r="E40" s="218"/>
      <c r="F40" s="210">
        <f>SUMIF('Unos rashoda i izdataka'!$Q$3:$Q$501,$B40,'Unos rashoda i izdataka'!K$3:K$501)+SUMIF('Unos rashoda P4'!$T$3:$T$501,$B40,'Unos rashoda P4'!I$3:I$501)</f>
        <v>0</v>
      </c>
      <c r="G40" s="210">
        <f>SUMIF('Unos rashoda i izdataka'!$Q$3:$Q$501,$B40,'Unos rashoda i izdataka'!L$3:L$501)+SUMIF('Unos rashoda P4'!$T$3:$T$501,$B40,'Unos rashoda P4'!J$3:J$501)</f>
        <v>0</v>
      </c>
      <c r="H40" s="210">
        <f>SUMIF('Unos rashoda i izdataka'!$Q$3:$Q$501,$B40,'Unos rashoda i izdataka'!M$3:M$501)+SUMIF('Unos rashoda P4'!$T$3:$T$501,$B40,'Unos rashoda P4'!K$3:K$501)</f>
        <v>0</v>
      </c>
      <c r="I40" s="193" t="str">
        <f>'OPĆI DIO'!$C$1</f>
        <v>2160 SVEUČILIŠTE U RIJECI - GRAĐEVINSKI FAKULTET</v>
      </c>
    </row>
  </sheetData>
  <sheetProtection algorithmName="SHA-512" hashValue="nw3O/1vqo5GiigrX/P6bv36wqUqX1WcFBu+vv6ru0dnB3HMeMbLuuMBY/JAePtOT2n0NsBaOAFRmeZlfYcAXNw==" saltValue="RkVbu2IN9xots74mAfLpZg==" spinCount="100000" sheet="1"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50" activePane="bottomRight" state="frozen"/>
      <selection pane="topRight" activeCell="B1" sqref="B1"/>
      <selection pane="bottomLeft" activeCell="A5" sqref="A5"/>
      <selection pane="bottomRight" activeCell="C50" sqref="C50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3" customFormat="1" ht="18.75">
      <c r="B1" s="326" t="s">
        <v>1553</v>
      </c>
      <c r="C1" s="326"/>
      <c r="D1" s="326"/>
      <c r="E1" s="326"/>
      <c r="F1" s="326"/>
      <c r="G1" s="326"/>
    </row>
    <row r="2" spans="1:8">
      <c r="B2" s="284"/>
      <c r="C2" s="284"/>
      <c r="D2" s="284"/>
      <c r="E2" s="284"/>
      <c r="F2" s="284"/>
      <c r="G2" s="284"/>
    </row>
    <row r="3" spans="1:8" ht="30">
      <c r="A3" s="273"/>
      <c r="B3" s="285" t="s">
        <v>1525</v>
      </c>
      <c r="C3" s="286" t="s">
        <v>52</v>
      </c>
      <c r="D3" s="286" t="s">
        <v>53</v>
      </c>
      <c r="E3" s="287" t="s">
        <v>54</v>
      </c>
      <c r="F3" s="287" t="s">
        <v>55</v>
      </c>
      <c r="G3" s="287" t="s">
        <v>56</v>
      </c>
    </row>
    <row r="4" spans="1:8">
      <c r="A4" s="273"/>
      <c r="B4" s="288">
        <v>1</v>
      </c>
      <c r="C4" s="289">
        <v>2</v>
      </c>
      <c r="D4" s="289">
        <v>3</v>
      </c>
      <c r="E4" s="290">
        <v>4</v>
      </c>
      <c r="F4" s="290">
        <v>5</v>
      </c>
      <c r="G4" s="290">
        <v>6</v>
      </c>
    </row>
    <row r="5" spans="1:8" ht="19.5" customHeight="1">
      <c r="A5" s="273"/>
      <c r="B5" s="291" t="s">
        <v>1526</v>
      </c>
      <c r="C5" s="292">
        <f>+C6+C9+C11+C14+C47+C49</f>
        <v>4341645</v>
      </c>
      <c r="D5" s="292">
        <f>+D6+D9+D11+D14+D47+D49</f>
        <v>4601143</v>
      </c>
      <c r="E5" s="292">
        <f>+E6+E9+E11+E14+E47+E49+E51</f>
        <v>5405143</v>
      </c>
      <c r="F5" s="292">
        <f>+F6+F9+F11+F14+F47+F49+F51</f>
        <v>4682355</v>
      </c>
      <c r="G5" s="292">
        <f>+G6+G9+G11+G14+G47+G49+G51</f>
        <v>4648862</v>
      </c>
      <c r="H5" s="193" t="str">
        <f>'OPĆI DIO'!$C$1</f>
        <v>2160 SVEUČILIŠTE U RIJECI - GRAĐEVINSKI FAKULTET</v>
      </c>
    </row>
    <row r="6" spans="1:8">
      <c r="A6" s="273">
        <v>1</v>
      </c>
      <c r="B6" s="293" t="s">
        <v>1554</v>
      </c>
      <c r="C6" s="189">
        <f>+C7+C8</f>
        <v>3256758</v>
      </c>
      <c r="D6" s="192">
        <f>+D7+D8</f>
        <v>3504878</v>
      </c>
      <c r="E6" s="192">
        <f>+E7+E8</f>
        <v>3772059</v>
      </c>
      <c r="F6" s="192">
        <f>+F7+F8</f>
        <v>3872491</v>
      </c>
      <c r="G6" s="192">
        <f>+G7+G8</f>
        <v>3921896</v>
      </c>
      <c r="H6" s="193" t="str">
        <f>'OPĆI DIO'!$C$1</f>
        <v>2160 SVEUČILIŠTE U RIJECI - GRAĐEVINSKI FAKULTET</v>
      </c>
    </row>
    <row r="7" spans="1:8">
      <c r="A7" s="273">
        <v>11</v>
      </c>
      <c r="B7" s="294" t="s">
        <v>1555</v>
      </c>
      <c r="C7" s="295">
        <v>3256758</v>
      </c>
      <c r="D7" s="295">
        <v>3504878</v>
      </c>
      <c r="E7" s="296">
        <f>SUMIF('Unos prihoda i primitaka'!$D$3:$D$505,$A7,'Unos prihoda i primitaka'!I$3:I$505)</f>
        <v>3772059</v>
      </c>
      <c r="F7" s="296">
        <f>SUMIF('Unos prihoda i primitaka'!$D$3:$D$505,$A7,'Unos prihoda i primitaka'!J$3:J$505)</f>
        <v>3872491</v>
      </c>
      <c r="G7" s="296">
        <f>SUMIF('Unos prihoda i primitaka'!$D$3:$D$505,$A7,'Unos prihoda i primitaka'!K$3:K$505)</f>
        <v>3921896</v>
      </c>
      <c r="H7" s="193" t="str">
        <f>'OPĆI DIO'!$C$1</f>
        <v>2160 SVEUČILIŠTE U RIJECI - GRAĐEVINSKI FAKULTET</v>
      </c>
    </row>
    <row r="8" spans="1:8">
      <c r="A8" s="273">
        <v>12</v>
      </c>
      <c r="B8" s="297" t="s">
        <v>1556</v>
      </c>
      <c r="C8" s="295"/>
      <c r="D8" s="295"/>
      <c r="E8" s="296">
        <f>SUMIF('Unos prihoda i primitaka'!$D$3:$D$505,$A8,'Unos prihoda i primitaka'!I$3:I$505)</f>
        <v>0</v>
      </c>
      <c r="F8" s="296">
        <f>SUMIF('Unos prihoda i primitaka'!$D$3:$D$505,$A8,'Unos prihoda i primitaka'!J$3:J$505)</f>
        <v>0</v>
      </c>
      <c r="G8" s="296">
        <f>SUMIF('Unos prihoda i primitaka'!$D$3:$D$505,$A8,'Unos prihoda i primitaka'!K$3:K$505)</f>
        <v>0</v>
      </c>
      <c r="H8" s="193" t="str">
        <f>'OPĆI DIO'!$C$1</f>
        <v>2160 SVEUČILIŠTE U RIJECI - GRAĐEVINSKI FAKULTET</v>
      </c>
    </row>
    <row r="9" spans="1:8" s="193" customFormat="1">
      <c r="A9" s="276">
        <v>3</v>
      </c>
      <c r="B9" s="293" t="s">
        <v>1557</v>
      </c>
      <c r="C9" s="192">
        <f>+C10</f>
        <v>135845</v>
      </c>
      <c r="D9" s="192">
        <f>+D10</f>
        <v>161800</v>
      </c>
      <c r="E9" s="192">
        <f>+E10</f>
        <v>180000</v>
      </c>
      <c r="F9" s="192">
        <f>+F10</f>
        <v>190000</v>
      </c>
      <c r="G9" s="192">
        <f>+G10</f>
        <v>200000</v>
      </c>
      <c r="H9" s="193" t="str">
        <f>'OPĆI DIO'!$C$1</f>
        <v>2160 SVEUČILIŠTE U RIJECI - GRAĐEVINSKI FAKULTET</v>
      </c>
    </row>
    <row r="10" spans="1:8">
      <c r="A10" s="273">
        <v>31</v>
      </c>
      <c r="B10" s="298" t="s">
        <v>1558</v>
      </c>
      <c r="C10" s="295">
        <v>135845</v>
      </c>
      <c r="D10" s="295">
        <v>161800</v>
      </c>
      <c r="E10" s="296">
        <f>SUMIF('Unos prihoda i primitaka'!$D$3:$D$505,$A10,'Unos prihoda i primitaka'!I$3:I$505)</f>
        <v>180000</v>
      </c>
      <c r="F10" s="296">
        <f>SUMIF('Unos prihoda i primitaka'!$D$3:$D$505,$A10,'Unos prihoda i primitaka'!J$3:J$505)</f>
        <v>190000</v>
      </c>
      <c r="G10" s="296">
        <f>SUMIF('Unos prihoda i primitaka'!$D$3:$D$505,$A10,'Unos prihoda i primitaka'!K$3:K$505)</f>
        <v>200000</v>
      </c>
      <c r="H10" s="193" t="str">
        <f>'OPĆI DIO'!$C$1</f>
        <v>2160 SVEUČILIŠTE U RIJECI - GRAĐEVINSKI FAKULTET</v>
      </c>
    </row>
    <row r="11" spans="1:8" s="193" customFormat="1">
      <c r="A11" s="276">
        <v>4</v>
      </c>
      <c r="B11" s="293" t="s">
        <v>1559</v>
      </c>
      <c r="C11" s="192">
        <f>+C12+C13</f>
        <v>376111</v>
      </c>
      <c r="D11" s="192">
        <f>+D12+D13</f>
        <v>416500</v>
      </c>
      <c r="E11" s="192">
        <f>+E12+E13</f>
        <v>400000</v>
      </c>
      <c r="F11" s="192">
        <f>+F12+F13</f>
        <v>400000</v>
      </c>
      <c r="G11" s="192">
        <f>+G12+G13</f>
        <v>400000</v>
      </c>
      <c r="H11" s="193" t="str">
        <f>'OPĆI DIO'!$C$1</f>
        <v>2160 SVEUČILIŠTE U RIJECI - GRAĐEVINSKI FAKULTET</v>
      </c>
    </row>
    <row r="12" spans="1:8">
      <c r="A12" s="273">
        <v>41</v>
      </c>
      <c r="B12" s="298" t="s">
        <v>1560</v>
      </c>
      <c r="C12" s="295"/>
      <c r="D12" s="295"/>
      <c r="E12" s="296">
        <f>SUMIF('Unos prihoda i primitaka'!$D$3:$D$505,$A12,'Unos prihoda i primitaka'!I$3:I$505)</f>
        <v>0</v>
      </c>
      <c r="F12" s="296">
        <f>SUMIF('Unos prihoda i primitaka'!$D$3:$D$505,$A12,'Unos prihoda i primitaka'!J$3:J$505)</f>
        <v>0</v>
      </c>
      <c r="G12" s="296">
        <f>SUMIF('Unos prihoda i primitaka'!$D$3:$D$505,$A12,'Unos prihoda i primitaka'!K$3:K$505)</f>
        <v>0</v>
      </c>
      <c r="H12" s="193" t="str">
        <f>'OPĆI DIO'!$C$1</f>
        <v>2160 SVEUČILIŠTE U RIJECI - GRAĐEVINSKI FAKULTET</v>
      </c>
    </row>
    <row r="13" spans="1:8">
      <c r="A13" s="273">
        <v>43</v>
      </c>
      <c r="B13" s="298" t="s">
        <v>1561</v>
      </c>
      <c r="C13" s="295">
        <v>376111</v>
      </c>
      <c r="D13" s="295">
        <v>416500</v>
      </c>
      <c r="E13" s="296">
        <f>SUMIF('Unos prihoda i primitaka'!$C$3:$C$505,$A13,'Unos prihoda i primitaka'!I$3:I$505)-'B.2 RAČUN FINANC IF'!E7</f>
        <v>400000</v>
      </c>
      <c r="F13" s="296">
        <f>SUMIF('Unos prihoda i primitaka'!$C$3:$C$505,$A13,'Unos prihoda i primitaka'!J$3:J$505)-'B.2 RAČUN FINANC IF'!F7</f>
        <v>400000</v>
      </c>
      <c r="G13" s="296">
        <f>SUMIF('Unos prihoda i primitaka'!$C$3:$C$505,$A13,'Unos prihoda i primitaka'!K$3:K$505)-'B.2 RAČUN FINANC IF'!G7</f>
        <v>400000</v>
      </c>
      <c r="H13" s="193" t="str">
        <f>'OPĆI DIO'!$C$1</f>
        <v>2160 SVEUČILIŠTE U RIJECI - GRAĐEVINSKI FAKULTET</v>
      </c>
    </row>
    <row r="14" spans="1:8" s="193" customFormat="1">
      <c r="A14" s="276">
        <v>5</v>
      </c>
      <c r="B14" s="293" t="s">
        <v>1562</v>
      </c>
      <c r="C14" s="192">
        <f>+C15+C23+C29+C30+C35+C37+C42+C46</f>
        <v>551819</v>
      </c>
      <c r="D14" s="192">
        <f>+D15+D23+D29+D30+D35+D37+D42+D46</f>
        <v>510065</v>
      </c>
      <c r="E14" s="192">
        <f>+E15+E23+E29+E30+E35+E37+E42+E46</f>
        <v>1053084</v>
      </c>
      <c r="F14" s="192">
        <f>+F15+F23+F29+F30+F35+F37+F42+F46</f>
        <v>219864</v>
      </c>
      <c r="G14" s="192">
        <f>+G15+G23+G29+G30+G35+G37+G42+G46</f>
        <v>126966</v>
      </c>
      <c r="H14" s="193" t="str">
        <f>'OPĆI DIO'!$C$1</f>
        <v>2160 SVEUČILIŠTE U RIJECI - GRAĐEVINSKI FAKULTET</v>
      </c>
    </row>
    <row r="15" spans="1:8" s="193" customFormat="1">
      <c r="A15" s="276">
        <v>50</v>
      </c>
      <c r="B15" s="293" t="s">
        <v>1563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298637</v>
      </c>
      <c r="F15" s="192">
        <f t="shared" si="0"/>
        <v>151070</v>
      </c>
      <c r="G15" s="192">
        <f t="shared" si="0"/>
        <v>126966</v>
      </c>
    </row>
    <row r="16" spans="1:8" s="193" customFormat="1" ht="30">
      <c r="A16" s="273">
        <v>5011</v>
      </c>
      <c r="B16" s="274" t="s">
        <v>501</v>
      </c>
      <c r="C16" s="192"/>
      <c r="D16" s="192"/>
      <c r="E16" s="296">
        <f>SUMIF('Unos prihoda i primitaka'!$D$3:$D$505,$A16,'Unos prihoda i primitaka'!I$3:I$505)</f>
        <v>297787</v>
      </c>
      <c r="F16" s="296">
        <f>SUMIF('Unos prihoda i primitaka'!$D$3:$D$505,$A16,'Unos prihoda i primitaka'!J$3:J$505)</f>
        <v>150220</v>
      </c>
      <c r="G16" s="296">
        <f>SUMIF('Unos prihoda i primitaka'!$D$3:$D$505,$A16,'Unos prihoda i primitaka'!K$3:K$505)</f>
        <v>126116</v>
      </c>
    </row>
    <row r="17" spans="1:16384" s="193" customFormat="1" ht="30">
      <c r="A17" s="273">
        <v>5012</v>
      </c>
      <c r="B17" s="274" t="s">
        <v>503</v>
      </c>
      <c r="C17" s="192"/>
      <c r="D17" s="192"/>
      <c r="E17" s="296">
        <f>SUMIF('Unos prihoda i primitaka'!$D$3:$D$505,$A17,'Unos prihoda i primitaka'!I$3:I$505)</f>
        <v>0</v>
      </c>
      <c r="F17" s="296">
        <f>SUMIF('Unos prihoda i primitaka'!$D$3:$D$505,$A17,'Unos prihoda i primitaka'!J$3:J$505)</f>
        <v>0</v>
      </c>
      <c r="G17" s="296">
        <f>SUMIF('Unos prihoda i primitaka'!$D$3:$D$505,$A17,'Unos prihoda i primitaka'!K$3:K$505)</f>
        <v>0</v>
      </c>
    </row>
    <row r="18" spans="1:16384" s="193" customFormat="1" ht="30">
      <c r="A18" s="273">
        <v>5041</v>
      </c>
      <c r="B18" s="274" t="s">
        <v>505</v>
      </c>
      <c r="C18" s="192"/>
      <c r="D18" s="192"/>
      <c r="E18" s="296">
        <f>SUMIF('Unos prihoda i primitaka'!$D$3:$D$505,$A18,'Unos prihoda i primitaka'!I$3:I$505)</f>
        <v>0</v>
      </c>
      <c r="F18" s="296">
        <f>SUMIF('Unos prihoda i primitaka'!$D$3:$D$505,$A18,'Unos prihoda i primitaka'!J$3:J$505)</f>
        <v>0</v>
      </c>
      <c r="G18" s="296">
        <f>SUMIF('Unos prihoda i primitaka'!$D$3:$D$505,$A18,'Unos prihoda i primitaka'!K$3:K$505)</f>
        <v>0</v>
      </c>
    </row>
    <row r="19" spans="1:16384" s="193" customFormat="1" ht="30">
      <c r="A19" s="273">
        <v>5043</v>
      </c>
      <c r="B19" s="274" t="s">
        <v>507</v>
      </c>
      <c r="C19" s="192"/>
      <c r="D19" s="192"/>
      <c r="E19" s="296">
        <f>SUMIF('Unos prihoda i primitaka'!$D$3:$D$505,$A19,'Unos prihoda i primitaka'!I$3:I$505)</f>
        <v>850</v>
      </c>
      <c r="F19" s="296">
        <f>SUMIF('Unos prihoda i primitaka'!$D$3:$D$505,$A19,'Unos prihoda i primitaka'!J$3:J$505)</f>
        <v>850</v>
      </c>
      <c r="G19" s="296">
        <f>SUMIF('Unos prihoda i primitaka'!$D$3:$D$505,$A19,'Unos prihoda i primitaka'!K$3:K$505)</f>
        <v>850</v>
      </c>
    </row>
    <row r="20" spans="1:16384" s="193" customFormat="1" ht="30">
      <c r="A20" s="273">
        <v>5052</v>
      </c>
      <c r="B20" s="274" t="s">
        <v>509</v>
      </c>
      <c r="C20" s="192"/>
      <c r="D20" s="192"/>
      <c r="E20" s="296">
        <f>SUMIF('Unos prihoda i primitaka'!$D$3:$D$505,$A20,'Unos prihoda i primitaka'!I$3:I$505)</f>
        <v>0</v>
      </c>
      <c r="F20" s="296">
        <f>SUMIF('Unos prihoda i primitaka'!$D$3:$D$505,$A20,'Unos prihoda i primitaka'!J$3:J$505)</f>
        <v>0</v>
      </c>
      <c r="G20" s="296">
        <f>SUMIF('Unos prihoda i primitaka'!$D$3:$D$505,$A20,'Unos prihoda i primitaka'!K$3:K$505)</f>
        <v>0</v>
      </c>
    </row>
    <row r="21" spans="1:16384" s="193" customFormat="1" ht="30">
      <c r="A21" s="273">
        <v>50810</v>
      </c>
      <c r="B21" s="274" t="s">
        <v>511</v>
      </c>
      <c r="C21" s="192"/>
      <c r="D21" s="192"/>
      <c r="E21" s="296">
        <f>SUMIF('Unos prihoda i primitaka'!$D$3:$D$505,$A21,'Unos prihoda i primitaka'!I$3:I$505)</f>
        <v>0</v>
      </c>
      <c r="F21" s="296">
        <f>SUMIF('Unos prihoda i primitaka'!$D$3:$D$505,$A21,'Unos prihoda i primitaka'!J$3:J$505)</f>
        <v>0</v>
      </c>
      <c r="G21" s="296">
        <f>SUMIF('Unos prihoda i primitaka'!$D$3:$D$505,$A21,'Unos prihoda i primitaka'!K$3:K$505)</f>
        <v>0</v>
      </c>
    </row>
    <row r="22" spans="1:16384" s="193" customFormat="1" ht="30">
      <c r="A22" s="273">
        <v>50815</v>
      </c>
      <c r="B22" s="274" t="s">
        <v>513</v>
      </c>
      <c r="C22" s="192"/>
      <c r="D22" s="192"/>
      <c r="E22" s="296">
        <f>SUMIF('Unos prihoda i primitaka'!$D$3:$D$505,$A22,'Unos prihoda i primitaka'!I$3:I$505)</f>
        <v>0</v>
      </c>
      <c r="F22" s="296">
        <f>SUMIF('Unos prihoda i primitaka'!$D$3:$D$505,$A22,'Unos prihoda i primitaka'!J$3:J$505)</f>
        <v>0</v>
      </c>
      <c r="G22" s="296">
        <f>SUMIF('Unos prihoda i primitaka'!$D$3:$D$505,$A22,'Unos prihoda i primitaka'!K$3:K$505)</f>
        <v>0</v>
      </c>
    </row>
    <row r="23" spans="1:16384" s="193" customFormat="1">
      <c r="A23" s="276">
        <v>51</v>
      </c>
      <c r="B23" s="293" t="s">
        <v>1564</v>
      </c>
      <c r="C23" s="192">
        <f>SUM(C24:C28)</f>
        <v>78720</v>
      </c>
      <c r="D23" s="192">
        <f t="shared" ref="D23:BO23" si="1">SUM(D24:D28)</f>
        <v>101793</v>
      </c>
      <c r="E23" s="192">
        <f t="shared" si="1"/>
        <v>228743</v>
      </c>
      <c r="F23" s="192">
        <f t="shared" si="1"/>
        <v>68794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3">
        <v>51000</v>
      </c>
      <c r="B24" s="298" t="s">
        <v>515</v>
      </c>
      <c r="C24" s="295">
        <v>78720</v>
      </c>
      <c r="D24" s="295">
        <v>101793</v>
      </c>
      <c r="E24" s="296">
        <f>SUMIF('Unos prihoda i primitaka'!$D$3:$D$505,$A24,'Unos prihoda i primitaka'!I$3:I$505)</f>
        <v>228743</v>
      </c>
      <c r="F24" s="296">
        <f>SUMIF('Unos prihoda i primitaka'!$D$3:$D$505,$A24,'Unos prihoda i primitaka'!J$3:J$505)</f>
        <v>68794</v>
      </c>
      <c r="G24" s="296">
        <f>SUMIF('Unos prihoda i primitaka'!$D$3:$D$505,$A24,'Unos prihoda i primitaka'!K$3:K$505)</f>
        <v>0</v>
      </c>
      <c r="H24" s="193"/>
    </row>
    <row r="25" spans="1:16384" ht="30">
      <c r="A25" s="273">
        <v>51011</v>
      </c>
      <c r="B25" s="298" t="s">
        <v>517</v>
      </c>
      <c r="C25" s="295"/>
      <c r="D25" s="295"/>
      <c r="E25" s="296">
        <f>SUMIF('Unos prihoda i primitaka'!$D$3:$D$505,$A25,'Unos prihoda i primitaka'!I$3:I$505)</f>
        <v>0</v>
      </c>
      <c r="F25" s="296">
        <f>SUMIF('Unos prihoda i primitaka'!$D$3:$D$505,$A25,'Unos prihoda i primitaka'!J$3:J$505)</f>
        <v>0</v>
      </c>
      <c r="G25" s="296">
        <f>SUMIF('Unos prihoda i primitaka'!$D$3:$D$505,$A25,'Unos prihoda i primitaka'!K$3:K$505)</f>
        <v>0</v>
      </c>
      <c r="H25" s="193"/>
    </row>
    <row r="26" spans="1:16384" ht="30">
      <c r="A26" s="273">
        <v>51031</v>
      </c>
      <c r="B26" s="298" t="s">
        <v>519</v>
      </c>
      <c r="C26" s="295"/>
      <c r="D26" s="295"/>
      <c r="E26" s="296">
        <f>SUMIF('Unos prihoda i primitaka'!$D$3:$D$505,$A26,'Unos prihoda i primitaka'!I$3:I$505)</f>
        <v>0</v>
      </c>
      <c r="F26" s="296">
        <f>SUMIF('Unos prihoda i primitaka'!$D$3:$D$505,$A26,'Unos prihoda i primitaka'!J$3:J$505)</f>
        <v>0</v>
      </c>
      <c r="G26" s="296">
        <f>SUMIF('Unos prihoda i primitaka'!$D$3:$D$505,$A26,'Unos prihoda i primitaka'!K$3:K$505)</f>
        <v>0</v>
      </c>
      <c r="H26" s="193"/>
    </row>
    <row r="27" spans="1:16384" ht="45">
      <c r="A27" s="273">
        <v>51043</v>
      </c>
      <c r="B27" s="298" t="s">
        <v>521</v>
      </c>
      <c r="C27" s="295"/>
      <c r="D27" s="295"/>
      <c r="E27" s="296">
        <f>SUMIF('Unos prihoda i primitaka'!$D$3:$D$505,$A27,'Unos prihoda i primitaka'!I$3:I$505)</f>
        <v>0</v>
      </c>
      <c r="F27" s="296">
        <f>SUMIF('Unos prihoda i primitaka'!$D$3:$D$505,$A27,'Unos prihoda i primitaka'!J$3:J$505)</f>
        <v>0</v>
      </c>
      <c r="G27" s="296">
        <f>SUMIF('Unos prihoda i primitaka'!$D$3:$D$505,$A27,'Unos prihoda i primitaka'!K$3:K$505)</f>
        <v>0</v>
      </c>
      <c r="H27" s="193"/>
    </row>
    <row r="28" spans="1:16384" ht="30">
      <c r="A28" s="273">
        <v>51081</v>
      </c>
      <c r="B28" s="298" t="s">
        <v>523</v>
      </c>
      <c r="C28" s="295"/>
      <c r="D28" s="295"/>
      <c r="E28" s="296">
        <f>SUMIF('Unos prihoda i primitaka'!$D$3:$D$505,$A28,'Unos prihoda i primitaka'!I$3:I$505)</f>
        <v>0</v>
      </c>
      <c r="F28" s="296">
        <f>SUMIF('Unos prihoda i primitaka'!$D$3:$D$505,$A28,'Unos prihoda i primitaka'!J$3:J$505)</f>
        <v>0</v>
      </c>
      <c r="G28" s="296">
        <f>SUMIF('Unos prihoda i primitaka'!$D$3:$D$505,$A28,'Unos prihoda i primitaka'!K$3:K$505)</f>
        <v>0</v>
      </c>
      <c r="H28" s="193"/>
    </row>
    <row r="29" spans="1:16384" s="193" customFormat="1">
      <c r="A29" s="276">
        <v>52</v>
      </c>
      <c r="B29" s="299" t="s">
        <v>1565</v>
      </c>
      <c r="C29" s="277">
        <v>473099</v>
      </c>
      <c r="D29" s="277">
        <v>356955</v>
      </c>
      <c r="E29" s="282">
        <f>SUMIF('Unos prihoda i primitaka'!$D$3:$D$505,$A29,'Unos prihoda i primitaka'!I$3:I$505)</f>
        <v>0</v>
      </c>
      <c r="F29" s="282">
        <f>SUMIF('Unos prihoda i primitaka'!$D$3:$D$505,$A29,'Unos prihoda i primitaka'!J$3:J$505)</f>
        <v>0</v>
      </c>
      <c r="G29" s="282">
        <f>SUMIF('Unos prihoda i primitaka'!$D$3:$D$505,$A29,'Unos prihoda i primitaka'!K$3:K$505)</f>
        <v>0</v>
      </c>
      <c r="H29" s="193" t="str">
        <f>'OPĆI DIO'!$C$1</f>
        <v>2160 SVEUČILIŠTE U RIJECI - GRAĐEVINSKI FAKULTET</v>
      </c>
    </row>
    <row r="30" spans="1:16384">
      <c r="A30" s="276">
        <v>53</v>
      </c>
      <c r="B30" s="299" t="s">
        <v>1566</v>
      </c>
      <c r="C30" s="277">
        <f>SUM(C31:C33)</f>
        <v>0</v>
      </c>
      <c r="D30" s="277">
        <f t="shared" ref="D30:G30" si="257">SUM(D31:D33)</f>
        <v>0</v>
      </c>
      <c r="E30" s="277">
        <f t="shared" si="257"/>
        <v>0</v>
      </c>
      <c r="F30" s="277">
        <f t="shared" si="257"/>
        <v>0</v>
      </c>
      <c r="G30" s="277">
        <f t="shared" si="257"/>
        <v>0</v>
      </c>
      <c r="H30" s="193"/>
    </row>
    <row r="31" spans="1:16384">
      <c r="A31" s="273">
        <v>531</v>
      </c>
      <c r="B31" s="298" t="s">
        <v>1567</v>
      </c>
      <c r="C31" s="295"/>
      <c r="D31" s="295"/>
      <c r="E31" s="296">
        <f>SUMIF('Unos prihoda i primitaka'!$C$3:$C$505,$A31,'Unos prihoda i primitaka'!I$3:I$505)</f>
        <v>0</v>
      </c>
      <c r="F31" s="296">
        <f>SUMIF('Unos prihoda i primitaka'!$C$3:$C$505,$A31,'Unos prihoda i primitaka'!J$3:J$505)</f>
        <v>0</v>
      </c>
      <c r="G31" s="296">
        <f>SUMIF('Unos prihoda i primitaka'!$C$3:$C$505,$A31,'Unos prihoda i primitaka'!K$3:K$505)</f>
        <v>0</v>
      </c>
      <c r="H31" s="193" t="str">
        <f>'OPĆI DIO'!$C$1</f>
        <v>2160 SVEUČILIŠTE U RIJECI - GRAĐEVINSKI FAKULTET</v>
      </c>
    </row>
    <row r="32" spans="1:16384" ht="45">
      <c r="A32" s="273">
        <v>532</v>
      </c>
      <c r="B32" s="298" t="s">
        <v>1568</v>
      </c>
      <c r="C32" s="295"/>
      <c r="D32" s="295"/>
      <c r="E32" s="296">
        <f>SUMIF('Unos prihoda i primitaka'!$D$3:$D$505,$A32,'Unos prihoda i primitaka'!I$3:I$505)</f>
        <v>0</v>
      </c>
      <c r="F32" s="296">
        <f>SUMIF('Unos prihoda i primitaka'!$D$3:$D$505,$A32,'Unos prihoda i primitaka'!J$3:J$505)</f>
        <v>0</v>
      </c>
      <c r="G32" s="296">
        <f>SUMIF('Unos prihoda i primitaka'!$D$3:$D$505,$A32,'Unos prihoda i primitaka'!K$3:K$505)</f>
        <v>0</v>
      </c>
      <c r="H32" s="193"/>
    </row>
    <row r="33" spans="1:8">
      <c r="A33" s="273">
        <v>533</v>
      </c>
      <c r="B33" s="298" t="s">
        <v>1569</v>
      </c>
      <c r="C33" s="295"/>
      <c r="D33" s="295"/>
      <c r="E33" s="296">
        <f>SUMIF('Unos prihoda i primitaka'!$D$3:$D$505,$A33,'Unos prihoda i primitaka'!I$3:I$505)</f>
        <v>0</v>
      </c>
      <c r="F33" s="296">
        <f>SUMIF('Unos prihoda i primitaka'!$D$3:$D$505,$A33,'Unos prihoda i primitaka'!J$3:J$505)</f>
        <v>0</v>
      </c>
      <c r="G33" s="296">
        <f>SUMIF('Unos prihoda i primitaka'!$D$3:$D$505,$A33,'Unos prihoda i primitaka'!K$3:K$505)</f>
        <v>0</v>
      </c>
      <c r="H33" s="193"/>
    </row>
    <row r="34" spans="1:8" s="193" customFormat="1" ht="30">
      <c r="A34" s="276">
        <v>54</v>
      </c>
      <c r="B34" s="299" t="s">
        <v>1570</v>
      </c>
      <c r="C34" s="277"/>
      <c r="D34" s="277"/>
      <c r="E34" s="282">
        <f>SUMIF('Unos prihoda i primitaka'!$D$3:$D$505,$A34,'Unos prihoda i primitaka'!I$3:I$505)</f>
        <v>0</v>
      </c>
      <c r="F34" s="282">
        <f>SUMIF('Unos prihoda i primitaka'!$D$3:$D$505,$A34,'Unos prihoda i primitaka'!J$3:J$505)</f>
        <v>0</v>
      </c>
      <c r="G34" s="282">
        <f>SUMIF('Unos prihoda i primitaka'!$D$3:$D$505,$A34,'Unos prihoda i primitaka'!K$3:K$505)</f>
        <v>0</v>
      </c>
    </row>
    <row r="35" spans="1:8">
      <c r="A35" s="273">
        <v>561</v>
      </c>
      <c r="B35" s="298" t="s">
        <v>1571</v>
      </c>
      <c r="C35" s="295"/>
      <c r="D35" s="295"/>
      <c r="E35" s="296">
        <f>SUMIF('Unos prihoda i primitaka'!$D$3:$D$505,$A35,'Unos prihoda i primitaka'!I$3:I$505)</f>
        <v>0</v>
      </c>
      <c r="F35" s="296">
        <f>SUMIF('Unos prihoda i primitaka'!$D$3:$D$505,$A35,'Unos prihoda i primitaka'!J$3:J$505)</f>
        <v>0</v>
      </c>
      <c r="G35" s="296">
        <f>SUMIF('Unos prihoda i primitaka'!$D$3:$D$505,$A35,'Unos prihoda i primitaka'!K$3:K$505)</f>
        <v>0</v>
      </c>
      <c r="H35" s="193" t="str">
        <f>'OPĆI DIO'!$C$1</f>
        <v>2160 SVEUČILIŠTE U RIJECI - GRAĐEVINSKI FAKULTET</v>
      </c>
    </row>
    <row r="36" spans="1:8">
      <c r="A36" s="273">
        <v>562</v>
      </c>
      <c r="B36" s="298" t="s">
        <v>1572</v>
      </c>
      <c r="C36" s="295"/>
      <c r="D36" s="295"/>
      <c r="E36" s="296">
        <f>SUMIF('Unos prihoda i primitaka'!$D$3:$D$505,$A36,'Unos prihoda i primitaka'!I$3:I$505)</f>
        <v>0</v>
      </c>
      <c r="F36" s="296">
        <f>SUMIF('Unos prihoda i primitaka'!$D$3:$D$505,$A36,'Unos prihoda i primitaka'!J$3:J$505)</f>
        <v>0</v>
      </c>
      <c r="G36" s="296">
        <f>SUMIF('Unos prihoda i primitaka'!$D$3:$D$505,$A36,'Unos prihoda i primitaka'!K$3:K$505)</f>
        <v>0</v>
      </c>
      <c r="H36" s="193"/>
    </row>
    <row r="37" spans="1:8" ht="18" customHeight="1">
      <c r="A37" s="273">
        <v>563</v>
      </c>
      <c r="B37" s="298" t="s">
        <v>1573</v>
      </c>
      <c r="C37" s="295"/>
      <c r="D37" s="295"/>
      <c r="E37" s="296">
        <f>SUMIF('Unos prihoda i primitaka'!$D$3:$D$505,$A37,'Unos prihoda i primitaka'!I$3:I$505)</f>
        <v>12757</v>
      </c>
      <c r="F37" s="296">
        <f>SUMIF('Unos prihoda i primitaka'!$D$3:$D$505,$A37,'Unos prihoda i primitaka'!J$3:J$505)</f>
        <v>0</v>
      </c>
      <c r="G37" s="296">
        <f>SUMIF('Unos prihoda i primitaka'!$D$3:$D$505,$A37,'Unos prihoda i primitaka'!K$3:K$505)</f>
        <v>0</v>
      </c>
      <c r="H37" s="193" t="str">
        <f>'OPĆI DIO'!$C$1</f>
        <v>2160 SVEUČILIŠTE U RIJECI - GRAĐEVINSKI FAKULTET</v>
      </c>
    </row>
    <row r="38" spans="1:8" ht="33" customHeight="1">
      <c r="A38" s="273">
        <v>564</v>
      </c>
      <c r="B38" s="298" t="s">
        <v>1574</v>
      </c>
      <c r="C38" s="295"/>
      <c r="D38" s="295"/>
      <c r="E38" s="296">
        <f>SUMIF('Unos prihoda i primitaka'!$D$3:$D$505,$A38,'Unos prihoda i primitaka'!I$3:I$505)</f>
        <v>0</v>
      </c>
      <c r="F38" s="296">
        <f>SUMIF('Unos prihoda i primitaka'!$D$3:$D$505,$A38,'Unos prihoda i primitaka'!J$3:J$505)</f>
        <v>0</v>
      </c>
      <c r="G38" s="296">
        <f>SUMIF('Unos prihoda i primitaka'!$D$3:$D$505,$A38,'Unos prihoda i primitaka'!K$3:K$505)</f>
        <v>0</v>
      </c>
      <c r="H38" s="193"/>
    </row>
    <row r="39" spans="1:8" ht="30">
      <c r="A39" s="273">
        <v>565</v>
      </c>
      <c r="B39" s="298" t="s">
        <v>1575</v>
      </c>
      <c r="C39" s="295"/>
      <c r="D39" s="295"/>
      <c r="E39" s="296">
        <f>SUMIF('Unos prihoda i primitaka'!$D$3:$D$505,$A39,'Unos prihoda i primitaka'!I$3:I$505)</f>
        <v>0</v>
      </c>
      <c r="F39" s="296">
        <f>SUMIF('Unos prihoda i primitaka'!$D$3:$D$505,$A39,'Unos prihoda i primitaka'!J$3:J$505)</f>
        <v>0</v>
      </c>
      <c r="G39" s="296">
        <f>SUMIF('Unos prihoda i primitaka'!$D$3:$D$505,$A39,'Unos prihoda i primitaka'!K$3:K$505)</f>
        <v>0</v>
      </c>
      <c r="H39" s="193"/>
    </row>
    <row r="40" spans="1:8" ht="18" customHeight="1">
      <c r="A40" s="273">
        <v>566</v>
      </c>
      <c r="B40" s="298" t="s">
        <v>1576</v>
      </c>
      <c r="C40" s="295"/>
      <c r="D40" s="295"/>
      <c r="E40" s="296">
        <f>SUMIF('Unos prihoda i primitaka'!$D$3:$D$505,$A40,'Unos prihoda i primitaka'!I$3:I$505)</f>
        <v>0</v>
      </c>
      <c r="F40" s="296">
        <f>SUMIF('Unos prihoda i primitaka'!$D$3:$D$505,$A40,'Unos prihoda i primitaka'!J$3:J$505)</f>
        <v>0</v>
      </c>
      <c r="G40" s="296">
        <f>SUMIF('Unos prihoda i primitaka'!$D$3:$D$505,$A40,'Unos prihoda i primitaka'!K$3:K$505)</f>
        <v>0</v>
      </c>
      <c r="H40" s="193"/>
    </row>
    <row r="41" spans="1:8" ht="18" customHeight="1">
      <c r="A41" s="273">
        <v>567</v>
      </c>
      <c r="B41" s="298" t="s">
        <v>1577</v>
      </c>
      <c r="C41" s="295"/>
      <c r="D41" s="295"/>
      <c r="E41" s="296">
        <f>SUMIF('Unos prihoda i primitaka'!$D$3:$D$505,$A41,'Unos prihoda i primitaka'!I$3:I$505)</f>
        <v>0</v>
      </c>
      <c r="F41" s="296">
        <f>SUMIF('Unos prihoda i primitaka'!$D$3:$D$505,$A41,'Unos prihoda i primitaka'!J$3:J$505)</f>
        <v>0</v>
      </c>
      <c r="G41" s="296">
        <f>SUMIF('Unos prihoda i primitaka'!$D$3:$D$505,$A41,'Unos prihoda i primitaka'!K$3:K$505)</f>
        <v>0</v>
      </c>
      <c r="H41" s="193"/>
    </row>
    <row r="42" spans="1:8">
      <c r="A42" s="273">
        <v>575</v>
      </c>
      <c r="B42" s="298" t="s">
        <v>1578</v>
      </c>
      <c r="C42" s="295"/>
      <c r="D42" s="295"/>
      <c r="E42" s="296">
        <f>SUMIF('Unos prihoda i primitaka'!$D$3:$D$505,$A42,'Unos prihoda i primitaka'!I$3:I$505)</f>
        <v>0</v>
      </c>
      <c r="F42" s="296">
        <f>SUMIF('Unos prihoda i primitaka'!$D$3:$D$505,$A42,'Unos prihoda i primitaka'!J$3:J$505)</f>
        <v>0</v>
      </c>
      <c r="G42" s="296">
        <f>SUMIF('Unos prihoda i primitaka'!$D$3:$D$505,$A42,'Unos prihoda i primitaka'!K$3:K$505)</f>
        <v>0</v>
      </c>
      <c r="H42" s="193" t="str">
        <f>'OPĆI DIO'!$C$1</f>
        <v>2160 SVEUČILIŠTE U RIJECI - GRAĐEVINSKI FAKULTET</v>
      </c>
    </row>
    <row r="43" spans="1:8">
      <c r="A43" s="273">
        <v>577</v>
      </c>
      <c r="B43" s="298" t="s">
        <v>1579</v>
      </c>
      <c r="C43" s="295"/>
      <c r="D43" s="295"/>
      <c r="E43" s="296">
        <f>SUMIF('Unos prihoda i primitaka'!$D$3:$D$505,$A43,'Unos prihoda i primitaka'!I$3:I$505)</f>
        <v>0</v>
      </c>
      <c r="F43" s="296">
        <f>SUMIF('Unos prihoda i primitaka'!$D$3:$D$505,$A43,'Unos prihoda i primitaka'!J$3:J$505)</f>
        <v>0</v>
      </c>
      <c r="G43" s="296">
        <f>SUMIF('Unos prihoda i primitaka'!$D$3:$D$505,$A43,'Unos prihoda i primitaka'!K$3:K$505)</f>
        <v>0</v>
      </c>
      <c r="H43" s="193"/>
    </row>
    <row r="44" spans="1:8">
      <c r="A44" s="273">
        <v>578</v>
      </c>
      <c r="B44" s="298" t="s">
        <v>1580</v>
      </c>
      <c r="C44" s="295"/>
      <c r="D44" s="295"/>
      <c r="E44" s="296">
        <f>SUMIF('Unos prihoda i primitaka'!$D$3:$D$505,$A44,'Unos prihoda i primitaka'!I$3:I$505)</f>
        <v>0</v>
      </c>
      <c r="F44" s="296">
        <f>SUMIF('Unos prihoda i primitaka'!$D$3:$D$505,$A44,'Unos prihoda i primitaka'!J$3:J$505)</f>
        <v>0</v>
      </c>
      <c r="G44" s="296">
        <f>SUMIF('Unos prihoda i primitaka'!$D$3:$D$505,$A44,'Unos prihoda i primitaka'!K$3:K$505)</f>
        <v>0</v>
      </c>
      <c r="H44" s="193"/>
    </row>
    <row r="45" spans="1:8" ht="30">
      <c r="A45" s="273">
        <v>579</v>
      </c>
      <c r="B45" s="298" t="s">
        <v>1581</v>
      </c>
      <c r="C45" s="295"/>
      <c r="D45" s="295"/>
      <c r="E45" s="296">
        <f>SUMIF('Unos prihoda i primitaka'!$D$3:$D$505,$A45,'Unos prihoda i primitaka'!I$3:I$505)</f>
        <v>0</v>
      </c>
      <c r="F45" s="296">
        <f>SUMIF('Unos prihoda i primitaka'!$D$3:$D$505,$A45,'Unos prihoda i primitaka'!J$3:J$505)</f>
        <v>0</v>
      </c>
      <c r="G45" s="296">
        <f>SUMIF('Unos prihoda i primitaka'!$D$3:$D$505,$A45,'Unos prihoda i primitaka'!K$3:K$505)</f>
        <v>0</v>
      </c>
      <c r="H45" s="193"/>
    </row>
    <row r="46" spans="1:8">
      <c r="A46" s="273">
        <v>581</v>
      </c>
      <c r="B46" s="298" t="s">
        <v>1582</v>
      </c>
      <c r="C46" s="295"/>
      <c r="D46" s="295">
        <v>51317</v>
      </c>
      <c r="E46" s="296">
        <f>SUMIF('Unos prihoda i primitaka'!$D$3:$D$505,$A46,'Unos prihoda i primitaka'!I$3:I$505)</f>
        <v>512947</v>
      </c>
      <c r="F46" s="296">
        <f>SUMIF('Unos prihoda i primitaka'!$D$3:$D$505,$A46,'Unos prihoda i primitaka'!J$3:J$505)</f>
        <v>0</v>
      </c>
      <c r="G46" s="296">
        <f>SUMIF('Unos prihoda i primitaka'!$D$3:$D$505,$A46,'Unos prihoda i primitaka'!K$3:K$505)</f>
        <v>0</v>
      </c>
      <c r="H46" s="193" t="str">
        <f>'OPĆI DIO'!$C$1</f>
        <v>2160 SVEUČILIŠTE U RIJECI - GRAĐEVINSKI FAKULTET</v>
      </c>
    </row>
    <row r="47" spans="1:8" s="193" customFormat="1">
      <c r="A47" s="276">
        <v>6</v>
      </c>
      <c r="B47" s="293" t="s">
        <v>1583</v>
      </c>
      <c r="C47" s="192">
        <f>SUM(C48:C48)</f>
        <v>21112</v>
      </c>
      <c r="D47" s="192">
        <f>SUM(D48:D48)</f>
        <v>7400</v>
      </c>
      <c r="E47" s="192">
        <f>SUM(E48:E48)</f>
        <v>0</v>
      </c>
      <c r="F47" s="192">
        <f>SUM(F48:F48)</f>
        <v>0</v>
      </c>
      <c r="G47" s="192">
        <f>SUM(G48:G48)</f>
        <v>0</v>
      </c>
      <c r="H47" s="193" t="str">
        <f>'OPĆI DIO'!$C$1</f>
        <v>2160 SVEUČILIŠTE U RIJECI - GRAĐEVINSKI FAKULTET</v>
      </c>
    </row>
    <row r="48" spans="1:8">
      <c r="A48" s="273">
        <v>61</v>
      </c>
      <c r="B48" s="298" t="s">
        <v>1584</v>
      </c>
      <c r="C48" s="295">
        <v>21112</v>
      </c>
      <c r="D48" s="295">
        <v>7400</v>
      </c>
      <c r="E48" s="296">
        <f>SUMIF('Unos prihoda i primitaka'!$D$3:$D$505,$A48,'Unos prihoda i primitaka'!I$3:I$505)</f>
        <v>0</v>
      </c>
      <c r="F48" s="296">
        <f>SUMIF('Unos prihoda i primitaka'!$D$3:$D$505,$A48,'Unos prihoda i primitaka'!J$3:J$505)</f>
        <v>0</v>
      </c>
      <c r="G48" s="296">
        <f>SUMIF('Unos prihoda i primitaka'!$D$3:$D$505,$A48,'Unos prihoda i primitaka'!K$3:K$505)</f>
        <v>0</v>
      </c>
      <c r="H48" s="193" t="str">
        <f>'OPĆI DIO'!$C$1</f>
        <v>2160 SVEUČILIŠTE U RIJECI - GRAĐEVINSKI FAKULTET</v>
      </c>
    </row>
    <row r="49" spans="1:8" s="193" customFormat="1" ht="33.75" customHeight="1">
      <c r="A49" s="276">
        <v>7</v>
      </c>
      <c r="B49" s="293" t="s">
        <v>1585</v>
      </c>
      <c r="C49" s="192">
        <f>+C50</f>
        <v>0</v>
      </c>
      <c r="D49" s="192">
        <f>+D50</f>
        <v>500</v>
      </c>
      <c r="E49" s="192">
        <f>+E50</f>
        <v>0</v>
      </c>
      <c r="F49" s="192">
        <f>+F50</f>
        <v>0</v>
      </c>
      <c r="G49" s="192">
        <f>+G50</f>
        <v>0</v>
      </c>
      <c r="H49" s="193" t="str">
        <f>'OPĆI DIO'!$C$1</f>
        <v>2160 SVEUČILIŠTE U RIJECI - GRAĐEVINSKI FAKULTET</v>
      </c>
    </row>
    <row r="50" spans="1:8" ht="30">
      <c r="A50" s="273">
        <v>71</v>
      </c>
      <c r="B50" s="298" t="s">
        <v>1586</v>
      </c>
      <c r="C50" s="295"/>
      <c r="D50" s="295">
        <v>500</v>
      </c>
      <c r="E50" s="296">
        <f>SUMIF('Unos prihoda i primitaka'!$D$3:$D$505,$A50,'Unos prihoda i primitaka'!I$3:I$505)</f>
        <v>0</v>
      </c>
      <c r="F50" s="296">
        <f>SUMIF('Unos prihoda i primitaka'!$D$3:$D$505,$A50,'Unos prihoda i primitaka'!J$3:J$505)</f>
        <v>0</v>
      </c>
      <c r="G50" s="296">
        <f>SUMIF('Unos prihoda i primitaka'!$D$3:$D$505,$A50,'Unos prihoda i primitaka'!K$3:K$505)</f>
        <v>0</v>
      </c>
      <c r="H50" s="193" t="str">
        <f>'OPĆI DIO'!$C$1</f>
        <v>2160 SVEUČILIŠTE U RIJECI - GRAĐEVINSKI FAKULTET</v>
      </c>
    </row>
    <row r="51" spans="1:8" s="193" customFormat="1">
      <c r="A51" s="276">
        <v>8</v>
      </c>
      <c r="B51" s="293" t="s">
        <v>1587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3">
        <v>815</v>
      </c>
      <c r="B52" s="298" t="s">
        <v>1588</v>
      </c>
      <c r="C52" s="295"/>
      <c r="D52" s="295"/>
      <c r="E52" s="296">
        <f>SUMIF('Unos prihoda i primitaka'!$D$3:$D$505,$A52,'Unos prihoda i primitaka'!I$3:I$505)</f>
        <v>0</v>
      </c>
      <c r="F52" s="296">
        <f>SUMIF('Unos prihoda i primitaka'!$D$3:$D$505,$A52,'Unos prihoda i primitaka'!J$3:J$505)</f>
        <v>0</v>
      </c>
      <c r="G52" s="296">
        <f>SUMIF('Unos prihoda i primitaka'!$D$3:$D$505,$A52,'Unos prihoda i primitaka'!K$3:K$505)</f>
        <v>0</v>
      </c>
      <c r="H52" s="193"/>
    </row>
    <row r="53" spans="1:8">
      <c r="A53" s="273"/>
      <c r="B53" s="298"/>
      <c r="C53" s="295"/>
      <c r="D53" s="295"/>
      <c r="E53" s="296"/>
      <c r="F53" s="296"/>
      <c r="G53" s="296"/>
      <c r="H53" s="193"/>
    </row>
    <row r="54" spans="1:8" ht="24" customHeight="1">
      <c r="A54" s="273">
        <v>0</v>
      </c>
      <c r="B54" s="291" t="s">
        <v>1538</v>
      </c>
      <c r="C54" s="292">
        <f>+C55+C58+C60+C63+C98+C101</f>
        <v>4183461</v>
      </c>
      <c r="D54" s="292">
        <f>+D55+D58+D60+D63+D98+D101</f>
        <v>4654987</v>
      </c>
      <c r="E54" s="292">
        <f>+E55+E58+E60+E63+E98+E101+E103</f>
        <v>5261017</v>
      </c>
      <c r="F54" s="292">
        <f>+F55+F58+F60+F63+F98+F101+F103</f>
        <v>4942783</v>
      </c>
      <c r="G54" s="292">
        <f>+G55+G58+G60+G63+G98+G101+G103</f>
        <v>4794276</v>
      </c>
      <c r="H54" s="193" t="str">
        <f>'OPĆI DIO'!$C$1</f>
        <v>2160 SVEUČILIŠTE U RIJECI - GRAĐEVINSKI FAKULTET</v>
      </c>
    </row>
    <row r="55" spans="1:8" s="193" customFormat="1">
      <c r="A55" s="276">
        <v>1</v>
      </c>
      <c r="B55" s="293" t="s">
        <v>1554</v>
      </c>
      <c r="C55" s="192">
        <f>+C56+C57</f>
        <v>3225793</v>
      </c>
      <c r="D55" s="192">
        <f>+D56+D57</f>
        <v>3504878</v>
      </c>
      <c r="E55" s="192">
        <f>+E56+E57</f>
        <v>3772059</v>
      </c>
      <c r="F55" s="192">
        <f>+F56+F57</f>
        <v>3872491</v>
      </c>
      <c r="G55" s="192">
        <f>+G56+G57</f>
        <v>3921896</v>
      </c>
      <c r="H55" s="193" t="str">
        <f>'OPĆI DIO'!$C$1</f>
        <v>2160 SVEUČILIŠTE U RIJECI - GRAĐEVINSKI FAKULTET</v>
      </c>
    </row>
    <row r="56" spans="1:8">
      <c r="A56" s="273">
        <v>11</v>
      </c>
      <c r="B56" s="294" t="s">
        <v>1555</v>
      </c>
      <c r="C56" s="295">
        <v>3225793</v>
      </c>
      <c r="D56" s="295">
        <v>3504878</v>
      </c>
      <c r="E56" s="300">
        <f>SUMIF('Unos rashoda i izdataka'!$D$3:$D$501,$A56,'Unos rashoda i izdataka'!K$3:K$501)+SUMIF('Unos rashoda P4'!$B$3:$B$501,$A56,'Unos rashoda P4'!I$3:I$501)</f>
        <v>3772059</v>
      </c>
      <c r="F56" s="300">
        <f>SUMIF('Unos rashoda i izdataka'!$D$3:$D$501,$A56,'Unos rashoda i izdataka'!L$3:L$501)+SUMIF('Unos rashoda P4'!$B$3:$B$501,$A56,'Unos rashoda P4'!J$3:J$501)</f>
        <v>3872491</v>
      </c>
      <c r="G56" s="300">
        <f>SUMIF('Unos rashoda i izdataka'!$D$3:$D$501,$A56,'Unos rashoda i izdataka'!M$3:M$501)+SUMIF('Unos rashoda P4'!$B$3:$B$501,$A56,'Unos rashoda P4'!K$3:K$501)</f>
        <v>3921896</v>
      </c>
      <c r="H56" s="193" t="str">
        <f>'OPĆI DIO'!$C$1</f>
        <v>2160 SVEUČILIŠTE U RIJECI - GRAĐEVINSKI FAKULTET</v>
      </c>
    </row>
    <row r="57" spans="1:8">
      <c r="A57" s="273">
        <v>12</v>
      </c>
      <c r="B57" s="297" t="s">
        <v>1556</v>
      </c>
      <c r="C57" s="295"/>
      <c r="D57" s="295"/>
      <c r="E57" s="300">
        <f>SUMIF('Unos rashoda i izdataka'!$D$3:$D$501,$A57,'Unos rashoda i izdataka'!K$3:K$501)+SUMIF('Unos rashoda P4'!$B$3:$B$501,$A57,'Unos rashoda P4'!I$3:I$501)</f>
        <v>0</v>
      </c>
      <c r="F57" s="300">
        <f>SUMIF('Unos rashoda i izdataka'!$D$3:$D$501,$A57,'Unos rashoda i izdataka'!L$3:L$501)+SUMIF('Unos rashoda P4'!$B$3:$B$501,$A57,'Unos rashoda P4'!J$3:J$501)</f>
        <v>0</v>
      </c>
      <c r="G57" s="300">
        <f>SUMIF('Unos rashoda i izdataka'!$D$3:$D$501,$A57,'Unos rashoda i izdataka'!M$3:M$501)+SUMIF('Unos rashoda P4'!$B$3:$B$501,$A57,'Unos rashoda P4'!K$3:K$501)</f>
        <v>0</v>
      </c>
      <c r="H57" s="193" t="str">
        <f>'OPĆI DIO'!$C$1</f>
        <v>2160 SVEUČILIŠTE U RIJECI - GRAĐEVINSKI FAKULTET</v>
      </c>
    </row>
    <row r="58" spans="1:8" s="193" customFormat="1">
      <c r="A58" s="276">
        <v>3</v>
      </c>
      <c r="B58" s="293" t="s">
        <v>1557</v>
      </c>
      <c r="C58" s="192">
        <f>+C59</f>
        <v>154028</v>
      </c>
      <c r="D58" s="192">
        <f>+D59</f>
        <v>145948</v>
      </c>
      <c r="E58" s="192">
        <f>+E59</f>
        <v>180000</v>
      </c>
      <c r="F58" s="192">
        <f>+F59</f>
        <v>190000</v>
      </c>
      <c r="G58" s="192">
        <f>+G59</f>
        <v>200000</v>
      </c>
      <c r="H58" s="193" t="str">
        <f>'OPĆI DIO'!$C$1</f>
        <v>2160 SVEUČILIŠTE U RIJECI - GRAĐEVINSKI FAKULTET</v>
      </c>
    </row>
    <row r="59" spans="1:8">
      <c r="A59" s="273">
        <v>31</v>
      </c>
      <c r="B59" s="298" t="s">
        <v>1558</v>
      </c>
      <c r="C59" s="295">
        <v>154028</v>
      </c>
      <c r="D59" s="295">
        <v>145948</v>
      </c>
      <c r="E59" s="300">
        <f>SUMIF('Unos rashoda i izdataka'!$D$3:$D$501,$A59,'Unos rashoda i izdataka'!K$3:K$501)+SUMIF('Unos rashoda P4'!$B$3:$B$501,$A59,'Unos rashoda P4'!I$3:I$501)</f>
        <v>180000</v>
      </c>
      <c r="F59" s="300">
        <f>SUMIF('Unos rashoda i izdataka'!$D$3:$D$501,$A59,'Unos rashoda i izdataka'!L$3:L$501)+SUMIF('Unos rashoda P4'!$B$3:$B$501,$A59,'Unos rashoda P4'!J$3:J$501)</f>
        <v>190000</v>
      </c>
      <c r="G59" s="300">
        <f>SUMIF('Unos rashoda i izdataka'!$D$3:$D$501,$A59,'Unos rashoda i izdataka'!M$3:M$501)+SUMIF('Unos rashoda P4'!$B$3:$B$501,$A59,'Unos rashoda P4'!K$3:K$501)</f>
        <v>200000</v>
      </c>
      <c r="H59" s="193" t="str">
        <f>'OPĆI DIO'!$C$1</f>
        <v>2160 SVEUČILIŠTE U RIJECI - GRAĐEVINSKI FAKULTET</v>
      </c>
    </row>
    <row r="60" spans="1:8" s="193" customFormat="1">
      <c r="A60" s="276">
        <v>4</v>
      </c>
      <c r="B60" s="293" t="s">
        <v>1559</v>
      </c>
      <c r="C60" s="192">
        <f>+C61+C62</f>
        <v>399082</v>
      </c>
      <c r="D60" s="192">
        <f>+D61+D62</f>
        <v>377846</v>
      </c>
      <c r="E60" s="192">
        <f>+E61+E62</f>
        <v>418125</v>
      </c>
      <c r="F60" s="192">
        <f>+F61+F62</f>
        <v>400000</v>
      </c>
      <c r="G60" s="192">
        <f>+G61+G62</f>
        <v>400000</v>
      </c>
      <c r="H60" s="193" t="str">
        <f>'OPĆI DIO'!$C$1</f>
        <v>2160 SVEUČILIŠTE U RIJECI - GRAĐEVINSKI FAKULTET</v>
      </c>
    </row>
    <row r="61" spans="1:8">
      <c r="A61" s="273">
        <v>41</v>
      </c>
      <c r="B61" s="298" t="s">
        <v>1560</v>
      </c>
      <c r="C61" s="295"/>
      <c r="D61" s="295"/>
      <c r="E61" s="300">
        <f>SUMIF('Unos rashoda i izdataka'!$D$3:$D$501,$A61,'Unos rashoda i izdataka'!K$3:K$501)+SUMIF('Unos rashoda P4'!$B$3:$B$501,$A61,'Unos rashoda P4'!I$3:I$501)</f>
        <v>0</v>
      </c>
      <c r="F61" s="300">
        <f>SUMIF('Unos rashoda i izdataka'!$D$3:$D$501,$A61,'Unos rashoda i izdataka'!L$3:L$501)+SUMIF('Unos rashoda P4'!$B$3:$B$501,$A61,'Unos rashoda P4'!J$3:J$501)</f>
        <v>0</v>
      </c>
      <c r="G61" s="300">
        <f>SUMIF('Unos rashoda i izdataka'!$D$3:$D$501,$A61,'Unos rashoda i izdataka'!M$3:M$501)+SUMIF('Unos rashoda P4'!$B$3:$B$501,$A61,'Unos rashoda P4'!K$3:K$501)</f>
        <v>0</v>
      </c>
      <c r="H61" s="193" t="str">
        <f>'OPĆI DIO'!$C$1</f>
        <v>2160 SVEUČILIŠTE U RIJECI - GRAĐEVINSKI FAKULTET</v>
      </c>
    </row>
    <row r="62" spans="1:8">
      <c r="A62" s="273">
        <v>43</v>
      </c>
      <c r="B62" s="298" t="s">
        <v>1561</v>
      </c>
      <c r="C62" s="295">
        <v>399082</v>
      </c>
      <c r="D62" s="295">
        <v>377846</v>
      </c>
      <c r="E62" s="300">
        <f>SUMIF('Unos rashoda i izdataka'!$D$3:$D$501,$A62,'Unos rashoda i izdataka'!K$3:K$501)+SUMIF('Unos rashoda P4'!$B$3:$B$501,$A62,'Unos rashoda P4'!I$3:I$501)</f>
        <v>418125</v>
      </c>
      <c r="F62" s="300">
        <f>SUMIF('Unos rashoda i izdataka'!$D$3:$D$501,$A62,'Unos rashoda i izdataka'!L$3:L$501)+SUMIF('Unos rashoda P4'!$B$3:$B$501,$A62,'Unos rashoda P4'!J$3:J$501)</f>
        <v>400000</v>
      </c>
      <c r="G62" s="300">
        <f>SUMIF('Unos rashoda i izdataka'!$D$3:$D$501,$A62,'Unos rashoda i izdataka'!M$3:M$501)+SUMIF('Unos rashoda P4'!$B$3:$B$501,$A62,'Unos rashoda P4'!K$3:K$501)</f>
        <v>400000</v>
      </c>
      <c r="H62" s="193" t="str">
        <f>'OPĆI DIO'!$C$1</f>
        <v>2160 SVEUČILIŠTE U RIJECI - GRAĐEVINSKI FAKULTET</v>
      </c>
    </row>
    <row r="63" spans="1:8" s="193" customFormat="1">
      <c r="A63" s="276">
        <v>5</v>
      </c>
      <c r="B63" s="293" t="s">
        <v>1562</v>
      </c>
      <c r="C63" s="192">
        <f>+C64+C72+C78+C79+C84+C85+C86+C88+C93+C97</f>
        <v>391957</v>
      </c>
      <c r="D63" s="192">
        <f>+D64+D72+D78+D79+D84+D85+D86+D88+D93+D97</f>
        <v>618155</v>
      </c>
      <c r="E63" s="192">
        <f>+E64+E72+E78+E79+E84+E85+E86+E88+E93+E97</f>
        <v>797017</v>
      </c>
      <c r="F63" s="192">
        <f>+F64+F72+F78+F79+F84+F85+F86+F88+F93+F97</f>
        <v>386476</v>
      </c>
      <c r="G63" s="192">
        <f>+G64+G72+G78+G79+G84+G85+G86+G88+G93+G97</f>
        <v>272380</v>
      </c>
      <c r="H63" s="193" t="str">
        <f>'OPĆI DIO'!$C$1</f>
        <v>2160 SVEUČILIŠTE U RIJECI - GRAĐEVINSKI FAKULTET</v>
      </c>
    </row>
    <row r="64" spans="1:8" s="193" customFormat="1">
      <c r="A64" s="276">
        <v>50</v>
      </c>
      <c r="B64" s="293" t="s">
        <v>1589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298637</v>
      </c>
      <c r="F64" s="192">
        <f t="shared" si="258"/>
        <v>151070</v>
      </c>
      <c r="G64" s="192">
        <f t="shared" si="258"/>
        <v>126966</v>
      </c>
    </row>
    <row r="65" spans="1:16384" s="193" customFormat="1" ht="30">
      <c r="A65" s="273">
        <v>5011</v>
      </c>
      <c r="B65" s="274" t="s">
        <v>501</v>
      </c>
      <c r="C65" s="192"/>
      <c r="D65" s="192"/>
      <c r="E65" s="300">
        <f>SUMIF('Unos rashoda i izdataka'!$D$3:$D$501,$A65,'Unos rashoda i izdataka'!K$3:K$501)+SUMIF('Unos rashoda P4'!$B$3:$B$501,$A65,'Unos rashoda P4'!I$3:I$501)</f>
        <v>297787</v>
      </c>
      <c r="F65" s="300">
        <f>SUMIF('Unos rashoda i izdataka'!$D$3:$D$501,$A65,'Unos rashoda i izdataka'!L$3:L$501)+SUMIF('Unos rashoda P4'!$B$3:$B$501,$A65,'Unos rashoda P4'!J$3:J$501)</f>
        <v>150220</v>
      </c>
      <c r="G65" s="300">
        <f>SUMIF('Unos rashoda i izdataka'!$D$3:$D$501,$A65,'Unos rashoda i izdataka'!M$3:M$501)+SUMIF('Unos rashoda P4'!$B$3:$B$501,$A65,'Unos rashoda P4'!K$3:K$501)</f>
        <v>126116</v>
      </c>
    </row>
    <row r="66" spans="1:16384" s="193" customFormat="1" ht="30">
      <c r="A66" s="273">
        <v>5012</v>
      </c>
      <c r="B66" s="274" t="s">
        <v>503</v>
      </c>
      <c r="C66" s="192"/>
      <c r="D66" s="192"/>
      <c r="E66" s="300">
        <f>SUMIF('Unos rashoda i izdataka'!$D$3:$D$501,$A66,'Unos rashoda i izdataka'!K$3:K$501)+SUMIF('Unos rashoda P4'!$B$3:$B$501,$A66,'Unos rashoda P4'!I$3:I$501)</f>
        <v>0</v>
      </c>
      <c r="F66" s="300">
        <f>SUMIF('Unos rashoda i izdataka'!$D$3:$D$501,$A66,'Unos rashoda i izdataka'!L$3:L$501)+SUMIF('Unos rashoda P4'!$B$3:$B$501,$A66,'Unos rashoda P4'!J$3:J$501)</f>
        <v>0</v>
      </c>
      <c r="G66" s="300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3">
        <v>5041</v>
      </c>
      <c r="B67" s="274" t="s">
        <v>505</v>
      </c>
      <c r="C67" s="192"/>
      <c r="D67" s="192"/>
      <c r="E67" s="300">
        <f>SUMIF('Unos rashoda i izdataka'!$D$3:$D$501,$A67,'Unos rashoda i izdataka'!K$3:K$501)+SUMIF('Unos rashoda P4'!$B$3:$B$501,$A67,'Unos rashoda P4'!I$3:I$501)</f>
        <v>0</v>
      </c>
      <c r="F67" s="300">
        <f>SUMIF('Unos rashoda i izdataka'!$D$3:$D$501,$A67,'Unos rashoda i izdataka'!L$3:L$501)+SUMIF('Unos rashoda P4'!$B$3:$B$501,$A67,'Unos rashoda P4'!J$3:J$501)</f>
        <v>0</v>
      </c>
      <c r="G67" s="300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3">
        <v>5043</v>
      </c>
      <c r="B68" s="274" t="s">
        <v>507</v>
      </c>
      <c r="C68" s="192"/>
      <c r="D68" s="192"/>
      <c r="E68" s="300">
        <f>SUMIF('Unos rashoda i izdataka'!$D$3:$D$501,$A68,'Unos rashoda i izdataka'!K$3:K$501)+SUMIF('Unos rashoda P4'!$B$3:$B$501,$A68,'Unos rashoda P4'!I$3:I$501)</f>
        <v>850</v>
      </c>
      <c r="F68" s="300">
        <f>SUMIF('Unos rashoda i izdataka'!$D$3:$D$501,$A68,'Unos rashoda i izdataka'!L$3:L$501)+SUMIF('Unos rashoda P4'!$B$3:$B$501,$A68,'Unos rashoda P4'!J$3:J$501)</f>
        <v>850</v>
      </c>
      <c r="G68" s="300">
        <f>SUMIF('Unos rashoda i izdataka'!$D$3:$D$501,$A68,'Unos rashoda i izdataka'!M$3:M$501)+SUMIF('Unos rashoda P4'!$B$3:$B$501,$A68,'Unos rashoda P4'!K$3:K$501)</f>
        <v>850</v>
      </c>
    </row>
    <row r="69" spans="1:16384" s="193" customFormat="1" ht="30">
      <c r="A69" s="273">
        <v>5052</v>
      </c>
      <c r="B69" s="274" t="s">
        <v>509</v>
      </c>
      <c r="C69" s="192"/>
      <c r="D69" s="192"/>
      <c r="E69" s="300">
        <f>SUMIF('Unos rashoda i izdataka'!$D$3:$D$501,$A69,'Unos rashoda i izdataka'!K$3:K$501)+SUMIF('Unos rashoda P4'!$B$3:$B$501,$A69,'Unos rashoda P4'!I$3:I$501)</f>
        <v>0</v>
      </c>
      <c r="F69" s="300">
        <f>SUMIF('Unos rashoda i izdataka'!$D$3:$D$501,$A69,'Unos rashoda i izdataka'!L$3:L$501)+SUMIF('Unos rashoda P4'!$B$3:$B$501,$A69,'Unos rashoda P4'!J$3:J$501)</f>
        <v>0</v>
      </c>
      <c r="G69" s="300">
        <f>SUMIF('Unos rashoda i izdataka'!$D$3:$D$501,$A69,'Unos rashoda i izdataka'!M$3:M$501)+SUMIF('Unos rashoda P4'!$B$3:$B$501,$A69,'Unos rashoda P4'!K$3:K$501)</f>
        <v>0</v>
      </c>
    </row>
    <row r="70" spans="1:16384" s="193" customFormat="1" ht="30">
      <c r="A70" s="273">
        <v>50810</v>
      </c>
      <c r="B70" s="274" t="s">
        <v>511</v>
      </c>
      <c r="C70" s="192"/>
      <c r="D70" s="192"/>
      <c r="E70" s="300">
        <f>SUMIF('Unos rashoda i izdataka'!$D$3:$D$501,$A70,'Unos rashoda i izdataka'!K$3:K$501)+SUMIF('Unos rashoda P4'!$B$3:$B$501,$A70,'Unos rashoda P4'!I$3:I$501)</f>
        <v>0</v>
      </c>
      <c r="F70" s="300">
        <f>SUMIF('Unos rashoda i izdataka'!$D$3:$D$501,$A70,'Unos rashoda i izdataka'!L$3:L$501)+SUMIF('Unos rashoda P4'!$B$3:$B$501,$A70,'Unos rashoda P4'!J$3:J$501)</f>
        <v>0</v>
      </c>
      <c r="G70" s="300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3">
        <v>50815</v>
      </c>
      <c r="B71" s="274" t="s">
        <v>513</v>
      </c>
      <c r="C71" s="192"/>
      <c r="D71" s="192"/>
      <c r="E71" s="300">
        <f>SUMIF('Unos rashoda i izdataka'!$D$3:$D$501,$A71,'Unos rashoda i izdataka'!K$3:K$501)+SUMIF('Unos rashoda P4'!$B$3:$B$501,$A71,'Unos rashoda P4'!I$3:I$501)</f>
        <v>0</v>
      </c>
      <c r="F71" s="300">
        <f>SUMIF('Unos rashoda i izdataka'!$D$3:$D$501,$A71,'Unos rashoda i izdataka'!L$3:L$501)+SUMIF('Unos rashoda P4'!$B$3:$B$501,$A71,'Unos rashoda P4'!J$3:J$501)</f>
        <v>0</v>
      </c>
      <c r="G71" s="300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6">
        <v>51</v>
      </c>
      <c r="B72" s="293" t="s">
        <v>1590</v>
      </c>
      <c r="C72" s="192">
        <f>SUM(C73:C77)</f>
        <v>47804</v>
      </c>
      <c r="D72" s="192">
        <f t="shared" ref="D72" si="259">SUM(D73:D77)</f>
        <v>100430</v>
      </c>
      <c r="E72" s="192">
        <f>+E73</f>
        <v>278743</v>
      </c>
      <c r="F72" s="192">
        <f t="shared" ref="F72:G72" si="260">+F73</f>
        <v>68794</v>
      </c>
      <c r="G72" s="192">
        <f t="shared" si="260"/>
        <v>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3">
        <v>51000</v>
      </c>
      <c r="B73" s="298" t="s">
        <v>515</v>
      </c>
      <c r="C73" s="295">
        <v>47804</v>
      </c>
      <c r="D73" s="295">
        <v>100430</v>
      </c>
      <c r="E73" s="300">
        <f>SUMIF('Unos rashoda i izdataka'!$D$3:$D$501,$A73,'Unos rashoda i izdataka'!K$3:K$501)+SUMIF('Unos rashoda P4'!$B$3:$B$501,$A73,'Unos rashoda P4'!I$3:I$501)</f>
        <v>278743</v>
      </c>
      <c r="F73" s="300">
        <f>SUMIF('Unos rashoda i izdataka'!$D$3:$D$501,$A73,'Unos rashoda i izdataka'!L$3:L$501)+SUMIF('Unos rashoda P4'!$B$3:$B$501,$A73,'Unos rashoda P4'!J$3:J$501)</f>
        <v>68794</v>
      </c>
      <c r="G73" s="300">
        <f>SUMIF('Unos rashoda i izdataka'!$D$3:$D$501,$A73,'Unos rashoda i izdataka'!M$3:M$501)+SUMIF('Unos rashoda P4'!$B$3:$B$501,$A73,'Unos rashoda P4'!K$3:K$501)</f>
        <v>0</v>
      </c>
      <c r="H73" s="193"/>
    </row>
    <row r="74" spans="1:16384" ht="30">
      <c r="A74" s="273">
        <v>51011</v>
      </c>
      <c r="B74" s="298" t="s">
        <v>517</v>
      </c>
      <c r="C74" s="295"/>
      <c r="D74" s="295"/>
      <c r="E74" s="300">
        <f>SUMIF('Unos rashoda i izdataka'!$D$3:$D$501,$A74,'Unos rashoda i izdataka'!K$3:K$501)+SUMIF('Unos rashoda P4'!$B$3:$B$501,$A74,'Unos rashoda P4'!I$3:I$501)</f>
        <v>0</v>
      </c>
      <c r="F74" s="300">
        <f>SUMIF('Unos rashoda i izdataka'!$D$3:$D$501,$A74,'Unos rashoda i izdataka'!L$3:L$501)+SUMIF('Unos rashoda P4'!$B$3:$B$501,$A74,'Unos rashoda P4'!J$3:J$501)</f>
        <v>0</v>
      </c>
      <c r="G74" s="300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3">
        <v>51031</v>
      </c>
      <c r="B75" s="298" t="s">
        <v>519</v>
      </c>
      <c r="C75" s="295"/>
      <c r="D75" s="295"/>
      <c r="E75" s="300">
        <f>SUMIF('Unos rashoda i izdataka'!$D$3:$D$501,$A75,'Unos rashoda i izdataka'!K$3:K$501)+SUMIF('Unos rashoda P4'!$B$3:$B$501,$A75,'Unos rashoda P4'!I$3:I$501)</f>
        <v>0</v>
      </c>
      <c r="F75" s="300">
        <f>SUMIF('Unos rashoda i izdataka'!$D$3:$D$501,$A75,'Unos rashoda i izdataka'!L$3:L$501)+SUMIF('Unos rashoda P4'!$B$3:$B$501,$A75,'Unos rashoda P4'!J$3:J$501)</f>
        <v>0</v>
      </c>
      <c r="G75" s="300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3">
        <v>51043</v>
      </c>
      <c r="B76" s="298" t="s">
        <v>521</v>
      </c>
      <c r="C76" s="295"/>
      <c r="D76" s="295"/>
      <c r="E76" s="300">
        <f>SUMIF('Unos rashoda i izdataka'!$D$3:$D$501,$A76,'Unos rashoda i izdataka'!K$3:K$501)+SUMIF('Unos rashoda P4'!$B$3:$B$501,$A76,'Unos rashoda P4'!I$3:I$501)</f>
        <v>0</v>
      </c>
      <c r="F76" s="300">
        <f>SUMIF('Unos rashoda i izdataka'!$D$3:$D$501,$A76,'Unos rashoda i izdataka'!L$3:L$501)+SUMIF('Unos rashoda P4'!$B$3:$B$501,$A76,'Unos rashoda P4'!J$3:J$501)</f>
        <v>0</v>
      </c>
      <c r="G76" s="300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3">
        <v>51081</v>
      </c>
      <c r="B77" s="298" t="s">
        <v>523</v>
      </c>
      <c r="C77" s="295"/>
      <c r="D77" s="295"/>
      <c r="E77" s="300">
        <f>SUMIF('Unos rashoda i izdataka'!$D$3:$D$501,$A77,'Unos rashoda i izdataka'!K$3:K$501)+SUMIF('Unos rashoda P4'!$B$3:$B$501,$A77,'Unos rashoda P4'!I$3:I$501)</f>
        <v>0</v>
      </c>
      <c r="F77" s="300">
        <f>SUMIF('Unos rashoda i izdataka'!$D$3:$D$501,$A77,'Unos rashoda i izdataka'!L$3:L$501)+SUMIF('Unos rashoda P4'!$B$3:$B$501,$A77,'Unos rashoda P4'!J$3:J$501)</f>
        <v>0</v>
      </c>
      <c r="G77" s="300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6">
        <v>52</v>
      </c>
      <c r="B78" s="299" t="s">
        <v>1565</v>
      </c>
      <c r="C78" s="277">
        <v>344153</v>
      </c>
      <c r="D78" s="277">
        <v>466408</v>
      </c>
      <c r="E78" s="281">
        <f>SUMIF('Unos rashoda i izdataka'!$R$3:$R$501,$A78,'Unos rashoda i izdataka'!K$3:K$501)+SUMIF('Unos rashoda P4'!$A$3:$A$501,$A78,'Unos rashoda P4'!I$3:I$501)</f>
        <v>0</v>
      </c>
      <c r="F78" s="281">
        <f>SUMIF('Unos rashoda i izdataka'!$D$3:$D$501,$A78,'Unos rashoda i izdataka'!L$3:L$501)+SUMIF('Unos rashoda P4'!$B$3:$B$501,$A78,'Unos rashoda P4'!J$3:J$501)</f>
        <v>0</v>
      </c>
      <c r="G78" s="281">
        <f>SUMIF('Unos rashoda i izdataka'!$D$3:$D$501,$A78,'Unos rashoda i izdataka'!M$3:M$501)+SUMIF('Unos rashoda P4'!$B$3:$B$501,$A78,'Unos rashoda P4'!K$3:K$501)</f>
        <v>0</v>
      </c>
      <c r="H78" s="193" t="str">
        <f>'OPĆI DIO'!$C$1</f>
        <v>2160 SVEUČILIŠTE U RIJECI - GRAĐEVINSKI FAKULTET</v>
      </c>
    </row>
    <row r="79" spans="1:16384">
      <c r="A79" s="276">
        <v>53</v>
      </c>
      <c r="B79" s="299" t="s">
        <v>528</v>
      </c>
      <c r="C79" s="277">
        <f>SUM(C80:C82)</f>
        <v>0</v>
      </c>
      <c r="D79" s="277">
        <f>SUM(D80:D82)</f>
        <v>0</v>
      </c>
      <c r="E79" s="277">
        <f>SUM(E80:E82)</f>
        <v>0</v>
      </c>
      <c r="F79" s="277">
        <f>SUM(F80:F82)</f>
        <v>0</v>
      </c>
      <c r="G79" s="277">
        <f>SUM(G80:G82)</f>
        <v>0</v>
      </c>
      <c r="H79" s="193"/>
    </row>
    <row r="80" spans="1:16384">
      <c r="A80" s="273">
        <v>531</v>
      </c>
      <c r="B80" s="298" t="s">
        <v>1567</v>
      </c>
      <c r="C80" s="295"/>
      <c r="D80" s="295"/>
      <c r="E80" s="300">
        <f>SUMIF('Unos rashoda i izdataka'!$R$3:$R$501,$A80,'Unos rashoda i izdataka'!K$3:K$501)+SUMIF('Unos rashoda P4'!$A$3:$A$501,$A80,'Unos rashoda P4'!I$3:I$501)</f>
        <v>0</v>
      </c>
      <c r="F80" s="300">
        <f>SUMIF('Unos rashoda i izdataka'!$D$3:$D$501,$A80,'Unos rashoda i izdataka'!L$3:L$501)+SUMIF('Unos rashoda P4'!$B$3:$B$501,$A80,'Unos rashoda P4'!J$3:J$501)</f>
        <v>0</v>
      </c>
      <c r="G80" s="300">
        <f>SUMIF('Unos rashoda i izdataka'!$D$3:$D$501,$A80,'Unos rashoda i izdataka'!M$3:M$501)+SUMIF('Unos rashoda P4'!$B$3:$B$501,$A80,'Unos rashoda P4'!K$3:K$501)</f>
        <v>0</v>
      </c>
      <c r="H80" s="193" t="str">
        <f>'OPĆI DIO'!$C$1</f>
        <v>2160 SVEUČILIŠTE U RIJECI - GRAĐEVINSKI FAKULTET</v>
      </c>
    </row>
    <row r="81" spans="1:8" ht="45">
      <c r="A81" s="273">
        <v>532</v>
      </c>
      <c r="B81" s="298" t="s">
        <v>1568</v>
      </c>
      <c r="C81" s="295"/>
      <c r="D81" s="295"/>
      <c r="E81" s="300">
        <f>SUMIF('Unos rashoda i izdataka'!$D$3:$D$501,$A81,'Unos rashoda i izdataka'!K$3:K$501)+SUMIF('Unos rashoda P4'!$A$3:$A$501,$A81,'Unos rashoda P4'!I$3:I$501)</f>
        <v>0</v>
      </c>
      <c r="F81" s="300">
        <f>SUMIF('Unos rashoda i izdataka'!$D$3:$D$501,$A81,'Unos rashoda i izdataka'!L$3:L$501)+SUMIF('Unos rashoda P4'!$B$3:$B$501,$A81,'Unos rashoda P4'!J$3:J$501)</f>
        <v>0</v>
      </c>
      <c r="G81" s="300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3">
        <v>533</v>
      </c>
      <c r="B82" s="298" t="s">
        <v>1569</v>
      </c>
      <c r="C82" s="295"/>
      <c r="D82" s="295"/>
      <c r="E82" s="301">
        <f>SUMIF('Unos rashoda i izdataka'!$D$3:$D$501,$A82,'Unos rashoda i izdataka'!K$3:K$501)+SUMIF('Unos rashoda P4'!$A$3:$A$501,$A82,'Unos rashoda P4'!I$3:I$501)</f>
        <v>0</v>
      </c>
      <c r="F82" s="300">
        <f>SUMIF('Unos rashoda i izdataka'!$D$3:$D$501,$A82,'Unos rashoda i izdataka'!L$3:L$501)+SUMIF('Unos rashoda P4'!$B$3:$B$501,$A82,'Unos rashoda P4'!J$3:J$501)</f>
        <v>0</v>
      </c>
      <c r="G82" s="300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6">
        <v>54</v>
      </c>
      <c r="B83" s="299" t="s">
        <v>1570</v>
      </c>
      <c r="C83" s="277"/>
      <c r="D83" s="277"/>
      <c r="E83" s="277"/>
      <c r="F83" s="277"/>
      <c r="G83" s="277"/>
      <c r="H83" s="193"/>
    </row>
    <row r="84" spans="1:8">
      <c r="A84" s="273">
        <v>552</v>
      </c>
      <c r="B84" s="298" t="s">
        <v>1591</v>
      </c>
      <c r="C84" s="295"/>
      <c r="D84" s="295"/>
      <c r="E84" s="300">
        <f>SUMIF('Unos rashoda i izdataka'!$D$3:$D$501,$A84,'Unos rashoda i izdataka'!K$3:K$501)+SUMIF('Unos rashoda P4'!$A$3:$A$501,$A84,'Unos rashoda P4'!I$3:I$501)</f>
        <v>0</v>
      </c>
      <c r="F84" s="300">
        <f>SUMIF('Unos rashoda i izdataka'!$D$3:$D$501,$A84,'Unos rashoda i izdataka'!L$3:L$501)+SUMIF('Unos rashoda P4'!$B$3:$B$501,$A84,'Unos rashoda P4'!J$3:J$501)</f>
        <v>0</v>
      </c>
      <c r="G84" s="300">
        <f>SUMIF('Unos rashoda i izdataka'!$D$3:$D$501,$A84,'Unos rashoda i izdataka'!M$3:M$501)+SUMIF('Unos rashoda P4'!$B$3:$B$501,$A84,'Unos rashoda P4'!K$3:K$501)</f>
        <v>0</v>
      </c>
      <c r="H84" s="193" t="str">
        <f>'OPĆI DIO'!$C$1</f>
        <v>2160 SVEUČILIŠTE U RIJECI - GRAĐEVINSKI FAKULTET</v>
      </c>
    </row>
    <row r="85" spans="1:8">
      <c r="A85" s="273">
        <v>559</v>
      </c>
      <c r="B85" s="298" t="s">
        <v>1592</v>
      </c>
      <c r="C85" s="295"/>
      <c r="D85" s="295"/>
      <c r="E85" s="300">
        <f>SUMIF('Unos rashoda i izdataka'!$D$3:$D$501,$A85,'Unos rashoda i izdataka'!K$3:K$501)+SUMIF('Unos rashoda P4'!$A$3:$A$501,$A85,'Unos rashoda P4'!I$3:I$501)</f>
        <v>0</v>
      </c>
      <c r="F85" s="300">
        <f>SUMIF('Unos rashoda i izdataka'!$D$3:$D$501,$A85,'Unos rashoda i izdataka'!L$3:L$501)+SUMIF('Unos rashoda P4'!$B$3:$B$501,$A85,'Unos rashoda P4'!J$3:J$501)</f>
        <v>0</v>
      </c>
      <c r="G85" s="300">
        <f>SUMIF('Unos rashoda i izdataka'!$D$3:$D$501,$A85,'Unos rashoda i izdataka'!M$3:M$501)+SUMIF('Unos rashoda P4'!$B$3:$B$501,$A85,'Unos rashoda P4'!K$3:K$501)</f>
        <v>0</v>
      </c>
      <c r="H85" s="193" t="str">
        <f>'OPĆI DIO'!$C$1</f>
        <v>2160 SVEUČILIŠTE U RIJECI - GRAĐEVINSKI FAKULTET</v>
      </c>
    </row>
    <row r="86" spans="1:8">
      <c r="A86" s="273">
        <v>561</v>
      </c>
      <c r="B86" s="298" t="s">
        <v>1571</v>
      </c>
      <c r="C86" s="295"/>
      <c r="D86" s="295"/>
      <c r="E86" s="300">
        <f>SUMIF('Unos rashoda i izdataka'!$D$3:$D$501,$A86,'Unos rashoda i izdataka'!K$3:K$501)+SUMIF('Unos rashoda P4'!$A$3:$A$501,$A86,'Unos rashoda P4'!I$3:I$501)</f>
        <v>0</v>
      </c>
      <c r="F86" s="300">
        <f>SUMIF('Unos rashoda i izdataka'!$D$3:$D$501,$A86,'Unos rashoda i izdataka'!L$3:L$501)+SUMIF('Unos rashoda P4'!$B$3:$B$501,$A86,'Unos rashoda P4'!J$3:J$501)</f>
        <v>0</v>
      </c>
      <c r="G86" s="300">
        <f>SUMIF('Unos rashoda i izdataka'!$D$3:$D$501,$A86,'Unos rashoda i izdataka'!M$3:M$501)+SUMIF('Unos rashoda P4'!$B$3:$B$501,$A86,'Unos rashoda P4'!K$3:K$501)</f>
        <v>0</v>
      </c>
      <c r="H86" s="193" t="str">
        <f>'OPĆI DIO'!$C$1</f>
        <v>2160 SVEUČILIŠTE U RIJECI - GRAĐEVINSKI FAKULTET</v>
      </c>
    </row>
    <row r="87" spans="1:8">
      <c r="A87" s="273">
        <v>562</v>
      </c>
      <c r="B87" s="298" t="s">
        <v>1572</v>
      </c>
      <c r="C87" s="295"/>
      <c r="D87" s="295"/>
      <c r="E87" s="300">
        <f>SUMIF('Unos rashoda i izdataka'!$D$3:$D$501,$A87,'Unos rashoda i izdataka'!K$3:K$501)+SUMIF('Unos rashoda P4'!$A$3:$A$501,$A87,'Unos rashoda P4'!I$3:I$501)</f>
        <v>0</v>
      </c>
      <c r="F87" s="300">
        <f>SUMIF('Unos rashoda i izdataka'!$D$3:$D$501,$A87,'Unos rashoda i izdataka'!L$3:L$501)+SUMIF('Unos rashoda P4'!$B$3:$B$501,$A87,'Unos rashoda P4'!J$3:J$501)</f>
        <v>0</v>
      </c>
      <c r="G87" s="300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3">
        <v>563</v>
      </c>
      <c r="B88" s="298" t="s">
        <v>1573</v>
      </c>
      <c r="C88" s="295"/>
      <c r="D88" s="295"/>
      <c r="E88" s="300">
        <f>SUMIF('Unos rashoda i izdataka'!$D$3:$D$501,$A88,'Unos rashoda i izdataka'!K$3:K$501)+SUMIF('Unos rashoda P4'!$A$3:$A$501,$A88,'Unos rashoda P4'!I$3:I$501)</f>
        <v>6500</v>
      </c>
      <c r="F88" s="300">
        <f>SUMIF('Unos rashoda i izdataka'!$D$3:$D$501,$A88,'Unos rashoda i izdataka'!L$3:L$501)+SUMIF('Unos rashoda P4'!$B$3:$B$501,$A88,'Unos rashoda P4'!J$3:J$501)</f>
        <v>6257</v>
      </c>
      <c r="G88" s="300">
        <f>SUMIF('Unos rashoda i izdataka'!$D$3:$D$501,$A88,'Unos rashoda i izdataka'!M$3:M$501)+SUMIF('Unos rashoda P4'!$B$3:$B$501,$A88,'Unos rashoda P4'!K$3:K$501)</f>
        <v>0</v>
      </c>
      <c r="H88" s="193" t="str">
        <f>'OPĆI DIO'!$C$1</f>
        <v>2160 SVEUČILIŠTE U RIJECI - GRAĐEVINSKI FAKULTET</v>
      </c>
    </row>
    <row r="89" spans="1:8" ht="30">
      <c r="A89" s="273">
        <v>564</v>
      </c>
      <c r="B89" s="298" t="s">
        <v>1574</v>
      </c>
      <c r="C89" s="295"/>
      <c r="D89" s="295"/>
      <c r="E89" s="300">
        <f>SUMIF('Unos rashoda i izdataka'!$D$3:$D$501,$A89,'Unos rashoda i izdataka'!K$3:K$501)+SUMIF('Unos rashoda P4'!$A$3:$A$501,$A89,'Unos rashoda P4'!I$3:I$501)</f>
        <v>0</v>
      </c>
      <c r="F89" s="300">
        <f>SUMIF('Unos rashoda i izdataka'!$D$3:$D$501,$A89,'Unos rashoda i izdataka'!L$3:L$501)+SUMIF('Unos rashoda P4'!$B$3:$B$501,$A89,'Unos rashoda P4'!J$3:J$501)</f>
        <v>0</v>
      </c>
      <c r="G89" s="300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3">
        <v>565</v>
      </c>
      <c r="B90" s="298" t="s">
        <v>1575</v>
      </c>
      <c r="C90" s="295"/>
      <c r="D90" s="295"/>
      <c r="E90" s="300">
        <f>SUMIF('Unos rashoda i izdataka'!$D$3:$D$501,$A90,'Unos rashoda i izdataka'!K$3:K$501)+SUMIF('Unos rashoda P4'!$A$3:$A$501,$A90,'Unos rashoda P4'!I$3:I$501)</f>
        <v>0</v>
      </c>
      <c r="F90" s="300">
        <f>SUMIF('Unos rashoda i izdataka'!$D$3:$D$501,$A90,'Unos rashoda i izdataka'!L$3:L$501)+SUMIF('Unos rashoda P4'!$B$3:$B$501,$A90,'Unos rashoda P4'!J$3:J$501)</f>
        <v>0</v>
      </c>
      <c r="G90" s="300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3">
        <v>566</v>
      </c>
      <c r="B91" s="298" t="s">
        <v>1576</v>
      </c>
      <c r="C91" s="295"/>
      <c r="D91" s="295"/>
      <c r="E91" s="300">
        <f>SUMIF('Unos rashoda i izdataka'!$D$3:$D$501,$A91,'Unos rashoda i izdataka'!K$3:K$501)+SUMIF('Unos rashoda P4'!$A$3:$A$501,$A91,'Unos rashoda P4'!I$3:I$501)</f>
        <v>0</v>
      </c>
      <c r="F91" s="300">
        <f>SUMIF('Unos rashoda i izdataka'!$D$3:$D$501,$A91,'Unos rashoda i izdataka'!L$3:L$501)+SUMIF('Unos rashoda P4'!$B$3:$B$501,$A91,'Unos rashoda P4'!J$3:J$501)</f>
        <v>0</v>
      </c>
      <c r="G91" s="300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3">
        <v>567</v>
      </c>
      <c r="B92" s="298" t="s">
        <v>1577</v>
      </c>
      <c r="C92" s="295"/>
      <c r="D92" s="295"/>
      <c r="E92" s="300">
        <f>SUMIF('Unos rashoda i izdataka'!$D$3:$D$501,$A92,'Unos rashoda i izdataka'!K$3:K$501)+SUMIF('Unos rashoda P4'!$A$3:$A$501,$A92,'Unos rashoda P4'!I$3:I$501)</f>
        <v>0</v>
      </c>
      <c r="F92" s="300">
        <f>SUMIF('Unos rashoda i izdataka'!$D$3:$D$501,$A92,'Unos rashoda i izdataka'!L$3:L$501)+SUMIF('Unos rashoda P4'!$B$3:$B$501,$A92,'Unos rashoda P4'!J$3:J$501)</f>
        <v>0</v>
      </c>
      <c r="G92" s="300">
        <f>SUMIF('Unos rashoda i izdataka'!$D$3:$D$501,$A92,'Unos rashoda i izdataka'!M$3:M$501)+SUMIF('Unos rashoda P4'!$B$3:$B$501,$A92,'Unos rashoda P4'!K$3:K$501)</f>
        <v>0</v>
      </c>
      <c r="H92" s="193"/>
    </row>
    <row r="93" spans="1:8" s="278" customFormat="1">
      <c r="A93" s="273">
        <v>575</v>
      </c>
      <c r="B93" s="298" t="s">
        <v>1578</v>
      </c>
      <c r="C93" s="295"/>
      <c r="D93" s="295"/>
      <c r="E93" s="300">
        <f>SUMIF('Unos rashoda i izdataka'!$D$3:$D$501,$A93,'Unos rashoda i izdataka'!K$3:K$501)+SUMIF('Unos rashoda P4'!$A$3:$A$501,$A93,'Unos rashoda P4'!I$3:I$501)</f>
        <v>0</v>
      </c>
      <c r="F93" s="300">
        <f>SUMIF('Unos rashoda i izdataka'!$D$3:$D$501,$A93,'Unos rashoda i izdataka'!L$3:L$501)+SUMIF('Unos rashoda P4'!$B$3:$B$501,$A93,'Unos rashoda P4'!J$3:J$501)</f>
        <v>0</v>
      </c>
      <c r="G93" s="300">
        <f>SUMIF('Unos rashoda i izdataka'!$D$3:$D$501,$A93,'Unos rashoda i izdataka'!M$3:M$501)+SUMIF('Unos rashoda P4'!$B$3:$B$501,$A93,'Unos rashoda P4'!K$3:K$501)</f>
        <v>0</v>
      </c>
      <c r="H93" s="280" t="str">
        <f>'OPĆI DIO'!$C$1</f>
        <v>2160 SVEUČILIŠTE U RIJECI - GRAĐEVINSKI FAKULTET</v>
      </c>
    </row>
    <row r="94" spans="1:8" s="278" customFormat="1">
      <c r="A94" s="273">
        <v>577</v>
      </c>
      <c r="B94" s="298" t="s">
        <v>1579</v>
      </c>
      <c r="C94" s="295"/>
      <c r="D94" s="295"/>
      <c r="E94" s="300">
        <f>SUMIF('Unos rashoda i izdataka'!$D$3:$D$501,$A94,'Unos rashoda i izdataka'!K$3:K$501)+SUMIF('Unos rashoda P4'!$A$3:$A$501,$A94,'Unos rashoda P4'!I$3:I$501)</f>
        <v>0</v>
      </c>
      <c r="F94" s="300">
        <f>SUMIF('Unos rashoda i izdataka'!$D$3:$D$501,$A94,'Unos rashoda i izdataka'!L$3:L$501)+SUMIF('Unos rashoda P4'!$B$3:$B$501,$A94,'Unos rashoda P4'!J$3:J$501)</f>
        <v>0</v>
      </c>
      <c r="G94" s="300">
        <f>SUMIF('Unos rashoda i izdataka'!$D$3:$D$501,$A94,'Unos rashoda i izdataka'!M$3:M$501)+SUMIF('Unos rashoda P4'!$B$3:$B$501,$A94,'Unos rashoda P4'!K$3:K$501)</f>
        <v>0</v>
      </c>
      <c r="H94" s="280"/>
    </row>
    <row r="95" spans="1:8" s="278" customFormat="1">
      <c r="A95" s="273">
        <v>578</v>
      </c>
      <c r="B95" s="298" t="s">
        <v>1580</v>
      </c>
      <c r="C95" s="295"/>
      <c r="D95" s="295"/>
      <c r="E95" s="300">
        <f>SUMIF('Unos rashoda i izdataka'!$D$3:$D$501,$A95,'Unos rashoda i izdataka'!K$3:K$501)+SUMIF('Unos rashoda P4'!$A$3:$A$501,$A95,'Unos rashoda P4'!I$3:I$501)</f>
        <v>0</v>
      </c>
      <c r="F95" s="300">
        <f>SUMIF('Unos rashoda i izdataka'!$D$3:$D$501,$A95,'Unos rashoda i izdataka'!L$3:L$501)+SUMIF('Unos rashoda P4'!$B$3:$B$501,$A95,'Unos rashoda P4'!J$3:J$501)</f>
        <v>0</v>
      </c>
      <c r="G95" s="300">
        <f>SUMIF('Unos rashoda i izdataka'!$D$3:$D$501,$A95,'Unos rashoda i izdataka'!M$3:M$501)+SUMIF('Unos rashoda P4'!$B$3:$B$501,$A95,'Unos rashoda P4'!K$3:K$501)</f>
        <v>0</v>
      </c>
      <c r="H95" s="280"/>
    </row>
    <row r="96" spans="1:8" s="278" customFormat="1" ht="30">
      <c r="A96" s="273">
        <v>579</v>
      </c>
      <c r="B96" s="298" t="s">
        <v>1581</v>
      </c>
      <c r="C96" s="295"/>
      <c r="D96" s="295"/>
      <c r="E96" s="300">
        <f>SUMIF('Unos rashoda i izdataka'!$D$3:$D$501,$A96,'Unos rashoda i izdataka'!K$3:K$501)+SUMIF('Unos rashoda P4'!$A$3:$A$501,$A96,'Unos rashoda P4'!I$3:I$501)</f>
        <v>0</v>
      </c>
      <c r="F96" s="300">
        <f>SUMIF('Unos rashoda i izdataka'!$D$3:$D$501,$A96,'Unos rashoda i izdataka'!L$3:L$501)+SUMIF('Unos rashoda P4'!$B$3:$B$501,$A96,'Unos rashoda P4'!J$3:J$501)</f>
        <v>0</v>
      </c>
      <c r="G96" s="300">
        <f>SUMIF('Unos rashoda i izdataka'!$D$3:$D$501,$A96,'Unos rashoda i izdataka'!M$3:M$501)+SUMIF('Unos rashoda P4'!$B$3:$B$501,$A96,'Unos rashoda P4'!K$3:K$501)</f>
        <v>0</v>
      </c>
      <c r="H96" s="280"/>
    </row>
    <row r="97" spans="1:8">
      <c r="A97" s="273">
        <v>581</v>
      </c>
      <c r="B97" s="298" t="s">
        <v>1582</v>
      </c>
      <c r="C97" s="295"/>
      <c r="D97" s="295">
        <v>51317</v>
      </c>
      <c r="E97" s="300">
        <f>SUMIF('Unos rashoda i izdataka'!$D$3:$D$501,$A97,'Unos rashoda i izdataka'!K$3:K$501)+SUMIF('Unos rashoda P4'!$A$3:$A$501,$A97,'Unos rashoda P4'!I$3:I$501)</f>
        <v>213137</v>
      </c>
      <c r="F97" s="300">
        <f>SUMIF('Unos rashoda i izdataka'!$D$3:$D$501,$A97,'Unos rashoda i izdataka'!L$3:L$501)+SUMIF('Unos rashoda P4'!$B$3:$B$501,$A97,'Unos rashoda P4'!J$3:J$501)</f>
        <v>160355</v>
      </c>
      <c r="G97" s="300">
        <f>SUMIF('Unos rashoda i izdataka'!$D$3:$D$501,$A97,'Unos rashoda i izdataka'!M$3:M$501)+SUMIF('Unos rashoda P4'!$B$3:$B$501,$A97,'Unos rashoda P4'!K$3:K$501)</f>
        <v>145414</v>
      </c>
      <c r="H97" s="193" t="str">
        <f>'OPĆI DIO'!$C$1</f>
        <v>2160 SVEUČILIŠTE U RIJECI - GRAĐEVINSKI FAKULTET</v>
      </c>
    </row>
    <row r="98" spans="1:8" s="193" customFormat="1">
      <c r="A98" s="276">
        <v>6</v>
      </c>
      <c r="B98" s="293" t="s">
        <v>1583</v>
      </c>
      <c r="C98" s="192">
        <f>+C99+C100</f>
        <v>12601</v>
      </c>
      <c r="D98" s="192">
        <f>+D99+D100</f>
        <v>7660</v>
      </c>
      <c r="E98" s="192">
        <f>+E99+E100</f>
        <v>0</v>
      </c>
      <c r="F98" s="192">
        <f>+F99+F100</f>
        <v>0</v>
      </c>
      <c r="G98" s="192">
        <f>+G99+G100</f>
        <v>0</v>
      </c>
      <c r="H98" s="193" t="str">
        <f>'OPĆI DIO'!$C$1</f>
        <v>2160 SVEUČILIŠTE U RIJECI - GRAĐEVINSKI FAKULTET</v>
      </c>
    </row>
    <row r="99" spans="1:8">
      <c r="A99" s="273">
        <v>61</v>
      </c>
      <c r="B99" s="298" t="s">
        <v>1584</v>
      </c>
      <c r="C99" s="295">
        <v>12601</v>
      </c>
      <c r="D99" s="295">
        <v>7660</v>
      </c>
      <c r="E99" s="300">
        <f>SUMIF('Unos rashoda i izdataka'!$R$3:$R$501,$A99,'Unos rashoda i izdataka'!K$3:K$501)+SUMIF('Unos rashoda P4'!$A$3:$A$501,$A99,'Unos rashoda P4'!I$3:I$501)</f>
        <v>0</v>
      </c>
      <c r="F99" s="300">
        <f>SUMIF('Unos rashoda i izdataka'!$R$3:$R$501,$A99,'Unos rashoda i izdataka'!L$3:L$501)+SUMIF('Unos rashoda P4'!$A$3:$A$501,$A99,'Unos rashoda P4'!J$3:J$501)</f>
        <v>0</v>
      </c>
      <c r="G99" s="300">
        <f>SUMIF('Unos rashoda i izdataka'!$R$3:$R$501,$A99,'Unos rashoda i izdataka'!M$3:M$501)+SUMIF('Unos rashoda P4'!$A$3:$A$501,$A99,'Unos rashoda P4'!K$3:K$501)</f>
        <v>0</v>
      </c>
      <c r="H99" s="193" t="str">
        <f>'OPĆI DIO'!$C$1</f>
        <v>2160 SVEUČILIŠTE U RIJECI - GRAĐEVINSKI FAKULTET</v>
      </c>
    </row>
    <row r="100" spans="1:8" hidden="1">
      <c r="A100" s="273">
        <v>63</v>
      </c>
      <c r="B100" s="298" t="s">
        <v>1593</v>
      </c>
      <c r="C100" s="295"/>
      <c r="D100" s="295"/>
      <c r="E100" s="300">
        <f>SUMIF('Unos rashoda i izdataka'!$R$3:$R$501,$A100,'Unos rashoda i izdataka'!K$3:K$501)+SUMIF('Unos rashoda P4'!$A$3:$A$501,$A100,'Unos rashoda P4'!I$3:I$501)</f>
        <v>0</v>
      </c>
      <c r="F100" s="300">
        <f>SUMIF('Unos rashoda i izdataka'!$R$3:$R$501,$A100,'Unos rashoda i izdataka'!L$3:L$501)+SUMIF('Unos rashoda P4'!$A$3:$A$501,$A100,'Unos rashoda P4'!J$3:J$501)</f>
        <v>0</v>
      </c>
      <c r="G100" s="300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>2160 SVEUČILIŠTE U RIJECI - GRAĐEVINSKI FAKULTET</v>
      </c>
    </row>
    <row r="101" spans="1:8" s="193" customFormat="1" ht="27.75" customHeight="1">
      <c r="A101" s="276">
        <v>7</v>
      </c>
      <c r="B101" s="293" t="s">
        <v>1585</v>
      </c>
      <c r="C101" s="192">
        <f>+C102</f>
        <v>0</v>
      </c>
      <c r="D101" s="192">
        <f>+D102</f>
        <v>500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>2160 SVEUČILIŠTE U RIJECI - GRAĐEVINSKI FAKULTET</v>
      </c>
    </row>
    <row r="102" spans="1:8" ht="30">
      <c r="A102" s="273">
        <v>71</v>
      </c>
      <c r="B102" s="298" t="s">
        <v>1586</v>
      </c>
      <c r="C102" s="295"/>
      <c r="D102" s="295">
        <v>500</v>
      </c>
      <c r="E102" s="300">
        <f>SUMIF('Unos rashoda i izdataka'!$R$3:$R$501,$A102,'Unos rashoda i izdataka'!K$3:K$501)+SUMIF('Unos rashoda P4'!$A$3:$A$501,$A102,'Unos rashoda P4'!I$3:I$501)</f>
        <v>0</v>
      </c>
      <c r="F102" s="300">
        <f>SUMIF('Unos rashoda i izdataka'!$R$3:$R$501,$A102,'Unos rashoda i izdataka'!L$3:L$501)+SUMIF('Unos rashoda P4'!$A$3:$A$501,$A102,'Unos rashoda P4'!J$3:J$501)</f>
        <v>0</v>
      </c>
      <c r="G102" s="300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>2160 SVEUČILIŠTE U RIJECI - GRAĐEVINSKI FAKULTET</v>
      </c>
    </row>
    <row r="103" spans="1:8" s="193" customFormat="1">
      <c r="A103" s="276">
        <v>8</v>
      </c>
      <c r="B103" s="293" t="s">
        <v>1587</v>
      </c>
      <c r="C103" s="192">
        <f>+C105</f>
        <v>0</v>
      </c>
      <c r="D103" s="192">
        <f>+D105</f>
        <v>0</v>
      </c>
      <c r="E103" s="192">
        <f>+E104+E105</f>
        <v>93816</v>
      </c>
      <c r="F103" s="192">
        <f t="shared" ref="F103:G103" si="16638">+F104+F105</f>
        <v>93816</v>
      </c>
      <c r="G103" s="192">
        <f t="shared" si="16638"/>
        <v>0</v>
      </c>
    </row>
    <row r="104" spans="1:8">
      <c r="A104" s="273">
        <v>810</v>
      </c>
      <c r="B104" s="298" t="s">
        <v>1594</v>
      </c>
      <c r="C104" s="295"/>
      <c r="D104" s="295"/>
      <c r="E104" s="300">
        <f>SUMIF('Unos rashoda i izdataka'!$R$3:$R$501,$A104,'Unos rashoda i izdataka'!K$3:K$501)+SUMIF('Unos rashoda P4'!$A$3:$A$501,$A104,'Unos rashoda P4'!I$3:I$501)</f>
        <v>93816</v>
      </c>
      <c r="F104" s="300">
        <f>SUMIF('Unos rashoda i izdataka'!$R$3:$R$501,$A104,'Unos rashoda i izdataka'!L$3:L$501)+SUMIF('Unos rashoda P4'!$A$3:$A$501,$A104,'Unos rashoda P4'!J$3:J$501)</f>
        <v>93816</v>
      </c>
      <c r="G104" s="300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3">
        <v>815</v>
      </c>
      <c r="B105" s="298" t="s">
        <v>1588</v>
      </c>
      <c r="C105" s="295"/>
      <c r="D105" s="295"/>
      <c r="E105" s="300">
        <f>SUMIF('Unos rashoda i izdataka'!$D$3:$D$501,$A105,'Unos rashoda i izdataka'!K$3:K$501)+SUMIF('Unos rashoda P4'!$A$3:$A$501,$A105,'Unos rashoda P4'!I$3:I$501)</f>
        <v>0</v>
      </c>
      <c r="F105" s="300">
        <f>SUMIF('Unos rashoda i izdataka'!$R$3:$R$501,$A105,'Unos rashoda i izdataka'!L$3:L$501)+SUMIF('Unos rashoda P4'!$A$3:$A$501,$A105,'Unos rashoda P4'!J$3:J$501)</f>
        <v>0</v>
      </c>
      <c r="G105" s="300">
        <f>SUMIF('Unos rashoda i izdataka'!$R$3:$R$501,$A105,'Unos rashoda i izdataka'!M$3:M$501)+SUMIF('Unos rashoda P4'!$A$3:$A$501,$A105,'Unos rashoda P4'!K$3:K$501)</f>
        <v>0</v>
      </c>
      <c r="H105" s="193"/>
    </row>
  </sheetData>
  <sheetProtection algorithmName="SHA-512" hashValue="aQa7IrG0v/UBPaLEFIA9Q90fRhJYsH53pk1xfeuE6KuZIiIaO0ZHeFrRw1bvouVaiR2q8d4fQjT2rG3Md1CGNA==" saltValue="pP0riwLRD0V2vPLhimKF3Q==" spinCount="100000" sheet="1"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6" activePane="bottomRight" state="frozen"/>
      <selection pane="topRight" activeCell="B1" sqref="B1"/>
      <selection pane="bottomLeft" activeCell="A4" sqref="A4"/>
      <selection pane="bottomRight" activeCell="C71" sqref="C71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8" t="s">
        <v>1595</v>
      </c>
      <c r="B1" s="318"/>
      <c r="C1" s="318"/>
      <c r="D1" s="318"/>
      <c r="E1" s="318"/>
      <c r="F1" s="318"/>
      <c r="G1" s="318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48</v>
      </c>
    </row>
    <row r="4" spans="1:192" ht="25.5">
      <c r="A4" s="2" t="s">
        <v>1596</v>
      </c>
      <c r="B4" s="2" t="s">
        <v>1597</v>
      </c>
      <c r="C4" s="2" t="s">
        <v>52</v>
      </c>
      <c r="D4" s="2" t="s">
        <v>53</v>
      </c>
      <c r="E4" s="2" t="s">
        <v>54</v>
      </c>
      <c r="F4" s="2" t="s">
        <v>55</v>
      </c>
      <c r="G4" s="2" t="s">
        <v>56</v>
      </c>
    </row>
    <row r="5" spans="1:192" s="222" customFormat="1" ht="28.5" customHeight="1">
      <c r="A5" s="220"/>
      <c r="B5" s="220" t="s">
        <v>1598</v>
      </c>
      <c r="C5" s="221">
        <f>+C6+C15+C21+C28+C38+C45+C52+C59+C66+C75</f>
        <v>4183461</v>
      </c>
      <c r="D5" s="221">
        <f>+D6+D15+D21+D28+D38+D45+D52+D59+D66+D75</f>
        <v>4654987</v>
      </c>
      <c r="E5" s="221">
        <f>+E6+E15+E21+E28+E38+E45+E52+E59+E66+E75</f>
        <v>5261017</v>
      </c>
      <c r="F5" s="221">
        <f>+F6+F15+F21+F28+F38+F45+F52+F59+F66+F75</f>
        <v>4942783</v>
      </c>
      <c r="G5" s="221">
        <f>+G6+G15+G21+G28+G38+G45+G52+G59+G66+G75</f>
        <v>4794276</v>
      </c>
    </row>
    <row r="6" spans="1:192">
      <c r="A6" s="118">
        <v>1</v>
      </c>
      <c r="B6" s="33" t="s">
        <v>1599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>2160 SVEUČILIŠTE U RIJECI - GRAĐEVINSKI FAKULTET</v>
      </c>
    </row>
    <row r="7" spans="1:192" ht="25.5">
      <c r="A7" s="126">
        <v>11</v>
      </c>
      <c r="B7" s="22" t="s">
        <v>1600</v>
      </c>
      <c r="C7" s="216"/>
      <c r="D7" s="216"/>
      <c r="E7" s="216">
        <f>SUMIF('Unos rashoda i izdataka'!$S$3:$S$501,'A.3 RASHODI FUNK'!$A7,'Unos rashoda i izdataka'!K$3:K$501)+SUMIF('Unos rashoda P4'!$U$3:$U$501,'A.3 RASHODI FUNK'!$A7,'Unos rashoda P4'!I$3:I$501)</f>
        <v>0</v>
      </c>
      <c r="F7" s="216">
        <f>SUMIF('Unos rashoda i izdataka'!$S$3:$S$501,'A.3 RASHODI FUNK'!$A7,'Unos rashoda i izdataka'!L$3:L$501)+SUMIF('Unos rashoda P4'!$U$3:$U$501,'A.3 RASHODI FUNK'!$A7,'Unos rashoda P4'!J$3:J$501)</f>
        <v>0</v>
      </c>
      <c r="G7" s="216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2160 SVEUČILIŠTE U RIJECI - GRAĐEVINSKI FAKULTET</v>
      </c>
    </row>
    <row r="8" spans="1:192">
      <c r="A8" s="126">
        <v>12</v>
      </c>
      <c r="B8" s="22" t="s">
        <v>1601</v>
      </c>
      <c r="C8" s="216"/>
      <c r="D8" s="216"/>
      <c r="E8" s="216">
        <f>SUMIF('Unos rashoda i izdataka'!$S$3:$S$501,'A.3 RASHODI FUNK'!$A8,'Unos rashoda i izdataka'!K$3:K$501)+SUMIF('Unos rashoda P4'!$U$3:$U$501,'A.3 RASHODI FUNK'!$A8,'Unos rashoda P4'!I$3:I$501)</f>
        <v>0</v>
      </c>
      <c r="F8" s="216">
        <f>SUMIF('Unos rashoda i izdataka'!$S$3:$S$501,'A.3 RASHODI FUNK'!$A8,'Unos rashoda i izdataka'!L$3:L$501)+SUMIF('Unos rashoda P4'!$U$3:$U$501,'A.3 RASHODI FUNK'!$A8,'Unos rashoda P4'!J$3:J$501)</f>
        <v>0</v>
      </c>
      <c r="G8" s="216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2160 SVEUČILIŠTE U RIJECI - GRAĐEVINSKI FAKULTET</v>
      </c>
    </row>
    <row r="9" spans="1:192">
      <c r="A9" s="126">
        <v>13</v>
      </c>
      <c r="B9" s="22" t="s">
        <v>1602</v>
      </c>
      <c r="C9" s="216"/>
      <c r="D9" s="216"/>
      <c r="E9" s="216">
        <f>SUMIF('Unos rashoda i izdataka'!$S$3:$S$501,'A.3 RASHODI FUNK'!$A9,'Unos rashoda i izdataka'!K$3:K$501)+SUMIF('Unos rashoda P4'!$U$3:$U$501,'A.3 RASHODI FUNK'!$A9,'Unos rashoda P4'!I$3:I$501)</f>
        <v>0</v>
      </c>
      <c r="F9" s="216">
        <f>SUMIF('Unos rashoda i izdataka'!$S$3:$S$501,'A.3 RASHODI FUNK'!$A9,'Unos rashoda i izdataka'!L$3:L$501)+SUMIF('Unos rashoda P4'!$U$3:$U$501,'A.3 RASHODI FUNK'!$A9,'Unos rashoda P4'!J$3:J$501)</f>
        <v>0</v>
      </c>
      <c r="G9" s="216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2160 SVEUČILIŠTE U RIJECI - GRAĐEVINSKI FAKULTET</v>
      </c>
    </row>
    <row r="10" spans="1:192">
      <c r="A10" s="126">
        <v>14</v>
      </c>
      <c r="B10" s="22" t="s">
        <v>1603</v>
      </c>
      <c r="C10" s="216"/>
      <c r="D10" s="216"/>
      <c r="E10" s="216">
        <f>SUMIF('Unos rashoda i izdataka'!$S$3:$S$501,'A.3 RASHODI FUNK'!$A10,'Unos rashoda i izdataka'!K$3:K$501)+SUMIF('Unos rashoda P4'!$U$3:$U$501,'A.3 RASHODI FUNK'!$A10,'Unos rashoda P4'!I$3:I$501)</f>
        <v>0</v>
      </c>
      <c r="F10" s="216">
        <f>SUMIF('Unos rashoda i izdataka'!$S$3:$S$501,'A.3 RASHODI FUNK'!$A10,'Unos rashoda i izdataka'!L$3:L$501)+SUMIF('Unos rashoda P4'!$U$3:$U$501,'A.3 RASHODI FUNK'!$A10,'Unos rashoda P4'!J$3:J$501)</f>
        <v>0</v>
      </c>
      <c r="G10" s="216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2160 SVEUČILIŠTE U RIJECI - GRAĐEVINSKI FAKULTET</v>
      </c>
    </row>
    <row r="11" spans="1:192">
      <c r="A11" s="126">
        <v>15</v>
      </c>
      <c r="B11" s="22" t="s">
        <v>666</v>
      </c>
      <c r="C11" s="216"/>
      <c r="D11" s="216"/>
      <c r="E11" s="216">
        <f>SUMIF('Unos rashoda i izdataka'!$S$3:$S$501,'A.3 RASHODI FUNK'!$A11,'Unos rashoda i izdataka'!K$3:K$501)+SUMIF('Unos rashoda P4'!$U$3:$U$501,'A.3 RASHODI FUNK'!$A11,'Unos rashoda P4'!I$3:I$501)</f>
        <v>0</v>
      </c>
      <c r="F11" s="216">
        <f>SUMIF('Unos rashoda i izdataka'!$S$3:$S$501,'A.3 RASHODI FUNK'!$A11,'Unos rashoda i izdataka'!L$3:L$501)+SUMIF('Unos rashoda P4'!$U$3:$U$501,'A.3 RASHODI FUNK'!$A11,'Unos rashoda P4'!J$3:J$501)</f>
        <v>0</v>
      </c>
      <c r="G11" s="216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>2160 SVEUČILIŠTE U RIJECI - GRAĐEVINSKI FAKULTET</v>
      </c>
    </row>
    <row r="12" spans="1:192">
      <c r="A12" s="126">
        <v>16</v>
      </c>
      <c r="B12" s="22" t="s">
        <v>1604</v>
      </c>
      <c r="C12" s="216"/>
      <c r="D12" s="216"/>
      <c r="E12" s="216">
        <f>SUMIF('Unos rashoda i izdataka'!$S$3:$S$501,'A.3 RASHODI FUNK'!$A12,'Unos rashoda i izdataka'!K$3:K$501)+SUMIF('Unos rashoda P4'!$U$3:$U$501,'A.3 RASHODI FUNK'!$A12,'Unos rashoda P4'!I$3:I$501)</f>
        <v>0</v>
      </c>
      <c r="F12" s="216">
        <f>SUMIF('Unos rashoda i izdataka'!$S$3:$S$501,'A.3 RASHODI FUNK'!$A12,'Unos rashoda i izdataka'!L$3:L$501)+SUMIF('Unos rashoda P4'!$U$3:$U$501,'A.3 RASHODI FUNK'!$A12,'Unos rashoda P4'!J$3:J$501)</f>
        <v>0</v>
      </c>
      <c r="G12" s="216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2160 SVEUČILIŠTE U RIJECI - GRAĐEVINSKI FAKULTET</v>
      </c>
    </row>
    <row r="13" spans="1:192">
      <c r="A13" s="126">
        <v>17</v>
      </c>
      <c r="B13" s="22" t="s">
        <v>1605</v>
      </c>
      <c r="C13" s="216"/>
      <c r="D13" s="216"/>
      <c r="E13" s="216">
        <f>SUMIF('Unos rashoda i izdataka'!$S$3:$S$501,'A.3 RASHODI FUNK'!$A13,'Unos rashoda i izdataka'!K$3:K$501)+SUMIF('Unos rashoda P4'!$U$3:$U$501,'A.3 RASHODI FUNK'!$A13,'Unos rashoda P4'!I$3:I$501)</f>
        <v>0</v>
      </c>
      <c r="F13" s="216">
        <f>SUMIF('Unos rashoda i izdataka'!$S$3:$S$501,'A.3 RASHODI FUNK'!$A13,'Unos rashoda i izdataka'!L$3:L$501)+SUMIF('Unos rashoda P4'!$U$3:$U$501,'A.3 RASHODI FUNK'!$A13,'Unos rashoda P4'!J$3:J$501)</f>
        <v>0</v>
      </c>
      <c r="G13" s="216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2160 SVEUČILIŠTE U RIJECI - GRAĐEVINSKI FAKULTET</v>
      </c>
    </row>
    <row r="14" spans="1:192" ht="25.5">
      <c r="A14" s="126">
        <v>18</v>
      </c>
      <c r="B14" s="22" t="s">
        <v>781</v>
      </c>
      <c r="C14" s="216"/>
      <c r="D14" s="216"/>
      <c r="E14" s="216">
        <f>SUMIF('Unos rashoda i izdataka'!$S$3:$S$501,'A.3 RASHODI FUNK'!$A14,'Unos rashoda i izdataka'!K$3:K$501)+SUMIF('Unos rashoda P4'!$U$3:$U$501,'A.3 RASHODI FUNK'!$A14,'Unos rashoda P4'!I$3:I$501)</f>
        <v>0</v>
      </c>
      <c r="F14" s="216">
        <f>SUMIF('Unos rashoda i izdataka'!$S$3:$S$501,'A.3 RASHODI FUNK'!$A14,'Unos rashoda i izdataka'!L$3:L$501)+SUMIF('Unos rashoda P4'!$U$3:$U$501,'A.3 RASHODI FUNK'!$A14,'Unos rashoda P4'!J$3:J$501)</f>
        <v>0</v>
      </c>
      <c r="G14" s="216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2160 SVEUČILIŠTE U RIJECI - GRAĐEVINSKI FAKULTET</v>
      </c>
    </row>
    <row r="15" spans="1:192">
      <c r="A15" s="118">
        <v>2</v>
      </c>
      <c r="B15" s="33" t="s">
        <v>1606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2160 SVEUČILIŠTE U RIJECI - GRAĐEVINSKI FAKULTET</v>
      </c>
    </row>
    <row r="16" spans="1:192">
      <c r="A16" s="126">
        <v>21</v>
      </c>
      <c r="B16" s="22" t="s">
        <v>1607</v>
      </c>
      <c r="C16" s="216"/>
      <c r="D16" s="216"/>
      <c r="E16" s="216">
        <f>SUMIF('Unos rashoda i izdataka'!$S$3:$S$501,'A.3 RASHODI FUNK'!$A16,'Unos rashoda i izdataka'!K$3:K$501)+SUMIF('Unos rashoda P4'!$U$3:$U$501,'A.3 RASHODI FUNK'!$A16,'Unos rashoda P4'!I$3:I$501)</f>
        <v>0</v>
      </c>
      <c r="F16" s="216">
        <f>SUMIF('Unos rashoda i izdataka'!$S$3:$S$501,'A.3 RASHODI FUNK'!$A16,'Unos rashoda i izdataka'!L$3:L$501)+SUMIF('Unos rashoda P4'!$U$3:$U$501,'A.3 RASHODI FUNK'!$A16,'Unos rashoda P4'!J$3:J$501)</f>
        <v>0</v>
      </c>
      <c r="G16" s="216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2160 SVEUČILIŠTE U RIJECI - GRAĐEVINSKI FAKULTET</v>
      </c>
    </row>
    <row r="17" spans="1:8">
      <c r="A17" s="126">
        <v>22</v>
      </c>
      <c r="B17" s="22" t="s">
        <v>1608</v>
      </c>
      <c r="C17" s="216"/>
      <c r="D17" s="216"/>
      <c r="E17" s="216">
        <f>SUMIF('Unos rashoda i izdataka'!$S$3:$S$501,'A.3 RASHODI FUNK'!$A17,'Unos rashoda i izdataka'!K$3:K$501)+SUMIF('Unos rashoda P4'!$U$3:$U$501,'A.3 RASHODI FUNK'!$A17,'Unos rashoda P4'!I$3:I$501)</f>
        <v>0</v>
      </c>
      <c r="F17" s="216">
        <f>SUMIF('Unos rashoda i izdataka'!$S$3:$S$501,'A.3 RASHODI FUNK'!$A17,'Unos rashoda i izdataka'!L$3:L$501)+SUMIF('Unos rashoda P4'!$U$3:$U$501,'A.3 RASHODI FUNK'!$A17,'Unos rashoda P4'!J$3:J$501)</f>
        <v>0</v>
      </c>
      <c r="G17" s="216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2160 SVEUČILIŠTE U RIJECI - GRAĐEVINSKI FAKULTET</v>
      </c>
    </row>
    <row r="18" spans="1:8">
      <c r="A18" s="126">
        <v>23</v>
      </c>
      <c r="B18" s="22" t="s">
        <v>1609</v>
      </c>
      <c r="C18" s="216"/>
      <c r="D18" s="216"/>
      <c r="E18" s="216">
        <f>SUMIF('Unos rashoda i izdataka'!$S$3:$S$501,'A.3 RASHODI FUNK'!$A18,'Unos rashoda i izdataka'!K$3:K$501)+SUMIF('Unos rashoda P4'!$U$3:$U$501,'A.3 RASHODI FUNK'!$A18,'Unos rashoda P4'!I$3:I$501)</f>
        <v>0</v>
      </c>
      <c r="F18" s="216">
        <f>SUMIF('Unos rashoda i izdataka'!$S$3:$S$501,'A.3 RASHODI FUNK'!$A18,'Unos rashoda i izdataka'!L$3:L$501)+SUMIF('Unos rashoda P4'!$U$3:$U$501,'A.3 RASHODI FUNK'!$A18,'Unos rashoda P4'!J$3:J$501)</f>
        <v>0</v>
      </c>
      <c r="G18" s="216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2160 SVEUČILIŠTE U RIJECI - GRAĐEVINSKI FAKULTET</v>
      </c>
    </row>
    <row r="19" spans="1:8">
      <c r="A19" s="126">
        <v>24</v>
      </c>
      <c r="B19" s="22" t="s">
        <v>1610</v>
      </c>
      <c r="C19" s="216"/>
      <c r="D19" s="216"/>
      <c r="E19" s="216">
        <f>SUMIF('Unos rashoda i izdataka'!$S$3:$S$501,'A.3 RASHODI FUNK'!$A19,'Unos rashoda i izdataka'!K$3:K$501)+SUMIF('Unos rashoda P4'!$U$3:$U$501,'A.3 RASHODI FUNK'!$A19,'Unos rashoda P4'!I$3:I$501)</f>
        <v>0</v>
      </c>
      <c r="F19" s="216">
        <f>SUMIF('Unos rashoda i izdataka'!$S$3:$S$501,'A.3 RASHODI FUNK'!$A19,'Unos rashoda i izdataka'!L$3:L$501)+SUMIF('Unos rashoda P4'!$U$3:$U$501,'A.3 RASHODI FUNK'!$A19,'Unos rashoda P4'!J$3:J$501)</f>
        <v>0</v>
      </c>
      <c r="G19" s="216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2160 SVEUČILIŠTE U RIJECI - GRAĐEVINSKI FAKULTET</v>
      </c>
    </row>
    <row r="20" spans="1:8">
      <c r="A20" s="126">
        <v>25</v>
      </c>
      <c r="B20" s="22" t="s">
        <v>1611</v>
      </c>
      <c r="C20" s="216"/>
      <c r="D20" s="216"/>
      <c r="E20" s="216">
        <f>SUMIF('Unos rashoda i izdataka'!$S$3:$S$501,'A.3 RASHODI FUNK'!$A20,'Unos rashoda i izdataka'!K$3:K$501)+SUMIF('Unos rashoda P4'!$U$3:$U$501,'A.3 RASHODI FUNK'!$A20,'Unos rashoda P4'!I$3:I$501)</f>
        <v>0</v>
      </c>
      <c r="F20" s="216">
        <f>SUMIF('Unos rashoda i izdataka'!$S$3:$S$501,'A.3 RASHODI FUNK'!$A20,'Unos rashoda i izdataka'!L$3:L$501)+SUMIF('Unos rashoda P4'!$U$3:$U$501,'A.3 RASHODI FUNK'!$A20,'Unos rashoda P4'!J$3:J$501)</f>
        <v>0</v>
      </c>
      <c r="G20" s="216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2160 SVEUČILIŠTE U RIJECI - GRAĐEVINSKI FAKULTET</v>
      </c>
    </row>
    <row r="21" spans="1:8">
      <c r="A21" s="118">
        <v>3</v>
      </c>
      <c r="B21" s="33" t="s">
        <v>1612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2160 SVEUČILIŠTE U RIJECI - GRAĐEVINSKI FAKULTET</v>
      </c>
    </row>
    <row r="22" spans="1:8">
      <c r="A22" s="126">
        <v>31</v>
      </c>
      <c r="B22" s="22" t="s">
        <v>1613</v>
      </c>
      <c r="C22" s="216"/>
      <c r="D22" s="216"/>
      <c r="E22" s="216">
        <f>SUMIF('Unos rashoda i izdataka'!$S$3:$S$501,'A.3 RASHODI FUNK'!$A22,'Unos rashoda i izdataka'!K$3:K$501)+SUMIF('Unos rashoda P4'!$U$3:$U$501,'A.3 RASHODI FUNK'!$A22,'Unos rashoda P4'!I$3:I$501)</f>
        <v>0</v>
      </c>
      <c r="F22" s="216">
        <f>SUMIF('Unos rashoda i izdataka'!$S$3:$S$501,'A.3 RASHODI FUNK'!$A22,'Unos rashoda i izdataka'!L$3:L$501)+SUMIF('Unos rashoda P4'!$U$3:$U$501,'A.3 RASHODI FUNK'!$A22,'Unos rashoda P4'!J$3:J$501)</f>
        <v>0</v>
      </c>
      <c r="G22" s="216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2160 SVEUČILIŠTE U RIJECI - GRAĐEVINSKI FAKULTET</v>
      </c>
    </row>
    <row r="23" spans="1:8">
      <c r="A23" s="126">
        <v>32</v>
      </c>
      <c r="B23" s="22" t="s">
        <v>1614</v>
      </c>
      <c r="C23" s="216"/>
      <c r="D23" s="216"/>
      <c r="E23" s="216">
        <f>SUMIF('Unos rashoda i izdataka'!$S$3:$S$501,'A.3 RASHODI FUNK'!$A23,'Unos rashoda i izdataka'!K$3:K$501)+SUMIF('Unos rashoda P4'!$U$3:$U$501,'A.3 RASHODI FUNK'!$A23,'Unos rashoda P4'!I$3:I$501)</f>
        <v>0</v>
      </c>
      <c r="F23" s="216">
        <f>SUMIF('Unos rashoda i izdataka'!$S$3:$S$501,'A.3 RASHODI FUNK'!$A23,'Unos rashoda i izdataka'!L$3:L$501)+SUMIF('Unos rashoda P4'!$U$3:$U$501,'A.3 RASHODI FUNK'!$A23,'Unos rashoda P4'!J$3:J$501)</f>
        <v>0</v>
      </c>
      <c r="G23" s="216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2160 SVEUČILIŠTE U RIJECI - GRAĐEVINSKI FAKULTET</v>
      </c>
    </row>
    <row r="24" spans="1:8">
      <c r="A24" s="126">
        <v>33</v>
      </c>
      <c r="B24" s="22" t="s">
        <v>1615</v>
      </c>
      <c r="C24" s="216"/>
      <c r="D24" s="216"/>
      <c r="E24" s="216">
        <f>SUMIF('Unos rashoda i izdataka'!$S$3:$S$501,'A.3 RASHODI FUNK'!$A24,'Unos rashoda i izdataka'!K$3:K$501)+SUMIF('Unos rashoda P4'!$U$3:$U$501,'A.3 RASHODI FUNK'!$A24,'Unos rashoda P4'!I$3:I$501)</f>
        <v>0</v>
      </c>
      <c r="F24" s="216">
        <f>SUMIF('Unos rashoda i izdataka'!$S$3:$S$501,'A.3 RASHODI FUNK'!$A24,'Unos rashoda i izdataka'!L$3:L$501)+SUMIF('Unos rashoda P4'!$U$3:$U$501,'A.3 RASHODI FUNK'!$A24,'Unos rashoda P4'!J$3:J$501)</f>
        <v>0</v>
      </c>
      <c r="G24" s="216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2160 SVEUČILIŠTE U RIJECI - GRAĐEVINSKI FAKULTET</v>
      </c>
    </row>
    <row r="25" spans="1:8">
      <c r="A25" s="126">
        <v>34</v>
      </c>
      <c r="B25" s="22" t="s">
        <v>1616</v>
      </c>
      <c r="C25" s="216"/>
      <c r="D25" s="216"/>
      <c r="E25" s="216">
        <f>SUMIF('Unos rashoda i izdataka'!$S$3:$S$501,'A.3 RASHODI FUNK'!$A25,'Unos rashoda i izdataka'!K$3:K$501)+SUMIF('Unos rashoda P4'!$U$3:$U$501,'A.3 RASHODI FUNK'!$A25,'Unos rashoda P4'!I$3:I$501)</f>
        <v>0</v>
      </c>
      <c r="F25" s="216">
        <f>SUMIF('Unos rashoda i izdataka'!$S$3:$S$501,'A.3 RASHODI FUNK'!$A25,'Unos rashoda i izdataka'!L$3:L$501)+SUMIF('Unos rashoda P4'!$U$3:$U$501,'A.3 RASHODI FUNK'!$A25,'Unos rashoda P4'!J$3:J$501)</f>
        <v>0</v>
      </c>
      <c r="G25" s="216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2160 SVEUČILIŠTE U RIJECI - GRAĐEVINSKI FAKULTET</v>
      </c>
    </row>
    <row r="26" spans="1:8">
      <c r="A26" s="126">
        <v>35</v>
      </c>
      <c r="B26" s="22" t="s">
        <v>1617</v>
      </c>
      <c r="C26" s="216"/>
      <c r="D26" s="216"/>
      <c r="E26" s="216">
        <f>SUMIF('Unos rashoda i izdataka'!$S$3:$S$501,'A.3 RASHODI FUNK'!$A26,'Unos rashoda i izdataka'!K$3:K$501)+SUMIF('Unos rashoda P4'!$U$3:$U$501,'A.3 RASHODI FUNK'!$A26,'Unos rashoda P4'!I$3:I$501)</f>
        <v>0</v>
      </c>
      <c r="F26" s="216">
        <f>SUMIF('Unos rashoda i izdataka'!$S$3:$S$501,'A.3 RASHODI FUNK'!$A26,'Unos rashoda i izdataka'!L$3:L$501)+SUMIF('Unos rashoda P4'!$U$3:$U$501,'A.3 RASHODI FUNK'!$A26,'Unos rashoda P4'!J$3:J$501)</f>
        <v>0</v>
      </c>
      <c r="G26" s="216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2160 SVEUČILIŠTE U RIJECI - GRAĐEVINSKI FAKULTET</v>
      </c>
    </row>
    <row r="27" spans="1:8" ht="25.5">
      <c r="A27" s="126">
        <v>36</v>
      </c>
      <c r="B27" s="22" t="s">
        <v>1618</v>
      </c>
      <c r="C27" s="216"/>
      <c r="D27" s="216"/>
      <c r="E27" s="216">
        <f>SUMIF('Unos rashoda i izdataka'!$S$3:$S$501,'A.3 RASHODI FUNK'!$A27,'Unos rashoda i izdataka'!K$3:K$501)+SUMIF('Unos rashoda P4'!$U$3:$U$501,'A.3 RASHODI FUNK'!$A27,'Unos rashoda P4'!I$3:I$501)</f>
        <v>0</v>
      </c>
      <c r="F27" s="216">
        <f>SUMIF('Unos rashoda i izdataka'!$S$3:$S$501,'A.3 RASHODI FUNK'!$A27,'Unos rashoda i izdataka'!L$3:L$501)+SUMIF('Unos rashoda P4'!$U$3:$U$501,'A.3 RASHODI FUNK'!$A27,'Unos rashoda P4'!J$3:J$501)</f>
        <v>0</v>
      </c>
      <c r="G27" s="216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2160 SVEUČILIŠTE U RIJECI - GRAĐEVINSKI FAKULTET</v>
      </c>
    </row>
    <row r="28" spans="1:8">
      <c r="A28" s="118">
        <v>4</v>
      </c>
      <c r="B28" s="33" t="s">
        <v>1619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2160 SVEUČILIŠTE U RIJECI - GRAĐEVINSKI FAKULTET</v>
      </c>
    </row>
    <row r="29" spans="1:8">
      <c r="A29" s="126">
        <v>41</v>
      </c>
      <c r="B29" s="22" t="s">
        <v>1620</v>
      </c>
      <c r="C29" s="216"/>
      <c r="D29" s="216"/>
      <c r="E29" s="216">
        <f>SUMIF('Unos rashoda i izdataka'!$S$3:$S$501,'A.3 RASHODI FUNK'!$A29,'Unos rashoda i izdataka'!K$3:K$501)+SUMIF('Unos rashoda P4'!$U$3:$U$501,'A.3 RASHODI FUNK'!$A29,'Unos rashoda P4'!I$3:I$501)</f>
        <v>0</v>
      </c>
      <c r="F29" s="216">
        <f>SUMIF('Unos rashoda i izdataka'!$S$3:$S$501,'A.3 RASHODI FUNK'!$A29,'Unos rashoda i izdataka'!L$3:L$501)+SUMIF('Unos rashoda P4'!$U$3:$U$501,'A.3 RASHODI FUNK'!$A29,'Unos rashoda P4'!J$3:J$501)</f>
        <v>0</v>
      </c>
      <c r="G29" s="216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2160 SVEUČILIŠTE U RIJECI - GRAĐEVINSKI FAKULTET</v>
      </c>
    </row>
    <row r="30" spans="1:8">
      <c r="A30" s="126">
        <v>42</v>
      </c>
      <c r="B30" s="22" t="s">
        <v>1621</v>
      </c>
      <c r="C30" s="216"/>
      <c r="D30" s="216"/>
      <c r="E30" s="216">
        <f>SUMIF('Unos rashoda i izdataka'!$S$3:$S$501,'A.3 RASHODI FUNK'!$A30,'Unos rashoda i izdataka'!K$3:K$501)+SUMIF('Unos rashoda P4'!$U$3:$U$501,'A.3 RASHODI FUNK'!$A30,'Unos rashoda P4'!I$3:I$501)</f>
        <v>0</v>
      </c>
      <c r="F30" s="216">
        <f>SUMIF('Unos rashoda i izdataka'!$S$3:$S$501,'A.3 RASHODI FUNK'!$A30,'Unos rashoda i izdataka'!L$3:L$501)+SUMIF('Unos rashoda P4'!$U$3:$U$501,'A.3 RASHODI FUNK'!$A30,'Unos rashoda P4'!J$3:J$501)</f>
        <v>0</v>
      </c>
      <c r="G30" s="216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2160 SVEUČILIŠTE U RIJECI - GRAĐEVINSKI FAKULTET</v>
      </c>
    </row>
    <row r="31" spans="1:8">
      <c r="A31" s="126">
        <v>43</v>
      </c>
      <c r="B31" s="22" t="s">
        <v>1622</v>
      </c>
      <c r="C31" s="216"/>
      <c r="D31" s="216"/>
      <c r="E31" s="216">
        <f>SUMIF('Unos rashoda i izdataka'!$S$3:$S$501,'A.3 RASHODI FUNK'!$A31,'Unos rashoda i izdataka'!K$3:K$501)+SUMIF('Unos rashoda P4'!$U$3:$U$501,'A.3 RASHODI FUNK'!$A31,'Unos rashoda P4'!I$3:I$501)</f>
        <v>0</v>
      </c>
      <c r="F31" s="216">
        <f>SUMIF('Unos rashoda i izdataka'!$S$3:$S$501,'A.3 RASHODI FUNK'!$A31,'Unos rashoda i izdataka'!L$3:L$501)+SUMIF('Unos rashoda P4'!$U$3:$U$501,'A.3 RASHODI FUNK'!$A31,'Unos rashoda P4'!J$3:J$501)</f>
        <v>0</v>
      </c>
      <c r="G31" s="216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2160 SVEUČILIŠTE U RIJECI - GRAĐEVINSKI FAKULTET</v>
      </c>
    </row>
    <row r="32" spans="1:8">
      <c r="A32" s="126">
        <v>44</v>
      </c>
      <c r="B32" s="22" t="s">
        <v>1623</v>
      </c>
      <c r="C32" s="216"/>
      <c r="D32" s="216"/>
      <c r="E32" s="216">
        <f>SUMIF('Unos rashoda i izdataka'!$S$3:$S$501,'A.3 RASHODI FUNK'!$A32,'Unos rashoda i izdataka'!K$3:K$501)+SUMIF('Unos rashoda P4'!$U$3:$U$501,'A.3 RASHODI FUNK'!$A32,'Unos rashoda P4'!I$3:I$501)</f>
        <v>0</v>
      </c>
      <c r="F32" s="216">
        <f>SUMIF('Unos rashoda i izdataka'!$S$3:$S$501,'A.3 RASHODI FUNK'!$A32,'Unos rashoda i izdataka'!L$3:L$501)+SUMIF('Unos rashoda P4'!$U$3:$U$501,'A.3 RASHODI FUNK'!$A32,'Unos rashoda P4'!J$3:J$501)</f>
        <v>0</v>
      </c>
      <c r="G32" s="216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2160 SVEUČILIŠTE U RIJECI - GRAĐEVINSKI FAKULTET</v>
      </c>
    </row>
    <row r="33" spans="1:8">
      <c r="A33" s="126">
        <v>45</v>
      </c>
      <c r="B33" s="22" t="s">
        <v>1624</v>
      </c>
      <c r="C33" s="216"/>
      <c r="D33" s="216"/>
      <c r="E33" s="216">
        <f>SUMIF('Unos rashoda i izdataka'!$S$3:$S$501,'A.3 RASHODI FUNK'!$A33,'Unos rashoda i izdataka'!K$3:K$501)+SUMIF('Unos rashoda P4'!$U$3:$U$501,'A.3 RASHODI FUNK'!$A33,'Unos rashoda P4'!I$3:I$501)</f>
        <v>0</v>
      </c>
      <c r="F33" s="216">
        <f>SUMIF('Unos rashoda i izdataka'!$S$3:$S$501,'A.3 RASHODI FUNK'!$A33,'Unos rashoda i izdataka'!L$3:L$501)+SUMIF('Unos rashoda P4'!$U$3:$U$501,'A.3 RASHODI FUNK'!$A33,'Unos rashoda P4'!J$3:J$501)</f>
        <v>0</v>
      </c>
      <c r="G33" s="216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2160 SVEUČILIŠTE U RIJECI - GRAĐEVINSKI FAKULTET</v>
      </c>
    </row>
    <row r="34" spans="1:8">
      <c r="A34" s="126">
        <v>46</v>
      </c>
      <c r="B34" s="22" t="s">
        <v>970</v>
      </c>
      <c r="C34" s="216"/>
      <c r="D34" s="216"/>
      <c r="E34" s="216">
        <f>SUMIF('Unos rashoda i izdataka'!$S$3:$S$501,'A.3 RASHODI FUNK'!$A34,'Unos rashoda i izdataka'!K$3:K$501)+SUMIF('Unos rashoda P4'!$U$3:$U$501,'A.3 RASHODI FUNK'!$A34,'Unos rashoda P4'!I$3:I$501)</f>
        <v>0</v>
      </c>
      <c r="F34" s="216">
        <f>SUMIF('Unos rashoda i izdataka'!$S$3:$S$501,'A.3 RASHODI FUNK'!$A34,'Unos rashoda i izdataka'!L$3:L$501)+SUMIF('Unos rashoda P4'!$U$3:$U$501,'A.3 RASHODI FUNK'!$A34,'Unos rashoda P4'!J$3:J$501)</f>
        <v>0</v>
      </c>
      <c r="G34" s="216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2160 SVEUČILIŠTE U RIJECI - GRAĐEVINSKI FAKULTET</v>
      </c>
    </row>
    <row r="35" spans="1:8">
      <c r="A35" s="126">
        <v>47</v>
      </c>
      <c r="B35" s="22" t="s">
        <v>1625</v>
      </c>
      <c r="C35" s="216"/>
      <c r="D35" s="216"/>
      <c r="E35" s="216">
        <f>SUMIF('Unos rashoda i izdataka'!$S$3:$S$501,'A.3 RASHODI FUNK'!$A35,'Unos rashoda i izdataka'!K$3:K$501)+SUMIF('Unos rashoda P4'!$U$3:$U$501,'A.3 RASHODI FUNK'!$A35,'Unos rashoda P4'!I$3:I$501)</f>
        <v>0</v>
      </c>
      <c r="F35" s="216">
        <f>SUMIF('Unos rashoda i izdataka'!$S$3:$S$501,'A.3 RASHODI FUNK'!$A35,'Unos rashoda i izdataka'!L$3:L$501)+SUMIF('Unos rashoda P4'!$U$3:$U$501,'A.3 RASHODI FUNK'!$A35,'Unos rashoda P4'!J$3:J$501)</f>
        <v>0</v>
      </c>
      <c r="G35" s="216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2160 SVEUČILIŠTE U RIJECI - GRAĐEVINSKI FAKULTET</v>
      </c>
    </row>
    <row r="36" spans="1:8">
      <c r="A36" s="126">
        <v>48</v>
      </c>
      <c r="B36" s="22" t="s">
        <v>1626</v>
      </c>
      <c r="C36" s="216"/>
      <c r="D36" s="216"/>
      <c r="E36" s="216">
        <f>SUMIF('Unos rashoda i izdataka'!$S$3:$S$501,'A.3 RASHODI FUNK'!$A36,'Unos rashoda i izdataka'!K$3:K$501)+SUMIF('Unos rashoda P4'!$U$3:$U$501,'A.3 RASHODI FUNK'!$A36,'Unos rashoda P4'!I$3:I$501)</f>
        <v>0</v>
      </c>
      <c r="F36" s="216">
        <f>SUMIF('Unos rashoda i izdataka'!$S$3:$S$501,'A.3 RASHODI FUNK'!$A36,'Unos rashoda i izdataka'!L$3:L$501)+SUMIF('Unos rashoda P4'!$U$3:$U$501,'A.3 RASHODI FUNK'!$A36,'Unos rashoda P4'!J$3:J$501)</f>
        <v>0</v>
      </c>
      <c r="G36" s="216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2160 SVEUČILIŠTE U RIJECI - GRAĐEVINSKI FAKULTET</v>
      </c>
    </row>
    <row r="37" spans="1:8">
      <c r="A37" s="126">
        <v>49</v>
      </c>
      <c r="B37" s="22" t="s">
        <v>1627</v>
      </c>
      <c r="C37" s="216"/>
      <c r="D37" s="216"/>
      <c r="E37" s="216">
        <f>SUMIF('Unos rashoda i izdataka'!$S$3:$S$501,'A.3 RASHODI FUNK'!$A37,'Unos rashoda i izdataka'!K$3:K$501)+SUMIF('Unos rashoda P4'!$U$3:$U$501,'A.3 RASHODI FUNK'!$A37,'Unos rashoda P4'!I$3:I$501)</f>
        <v>0</v>
      </c>
      <c r="F37" s="216">
        <f>SUMIF('Unos rashoda i izdataka'!$S$3:$S$501,'A.3 RASHODI FUNK'!$A37,'Unos rashoda i izdataka'!L$3:L$501)+SUMIF('Unos rashoda P4'!$U$3:$U$501,'A.3 RASHODI FUNK'!$A37,'Unos rashoda P4'!J$3:J$501)</f>
        <v>0</v>
      </c>
      <c r="G37" s="216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2160 SVEUČILIŠTE U RIJECI - GRAĐEVINSKI FAKULTET</v>
      </c>
    </row>
    <row r="38" spans="1:8">
      <c r="A38" s="118">
        <v>5</v>
      </c>
      <c r="B38" s="33" t="s">
        <v>1628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2160 SVEUČILIŠTE U RIJECI - GRAĐEVINSKI FAKULTET</v>
      </c>
    </row>
    <row r="39" spans="1:8">
      <c r="A39" s="126">
        <v>51</v>
      </c>
      <c r="B39" s="22" t="s">
        <v>1629</v>
      </c>
      <c r="C39" s="216"/>
      <c r="D39" s="216"/>
      <c r="E39" s="216">
        <f>SUMIF('Unos rashoda i izdataka'!$S$3:$S$501,'A.3 RASHODI FUNK'!$A39,'Unos rashoda i izdataka'!K$3:K$501)+SUMIF('Unos rashoda P4'!$U$3:$U$501,'A.3 RASHODI FUNK'!$A39,'Unos rashoda P4'!I$3:I$501)</f>
        <v>0</v>
      </c>
      <c r="F39" s="216">
        <f>SUMIF('Unos rashoda i izdataka'!$S$3:$S$501,'A.3 RASHODI FUNK'!$A39,'Unos rashoda i izdataka'!L$3:L$501)+SUMIF('Unos rashoda P4'!$U$3:$U$501,'A.3 RASHODI FUNK'!$A39,'Unos rashoda P4'!J$3:J$501)</f>
        <v>0</v>
      </c>
      <c r="G39" s="216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2160 SVEUČILIŠTE U RIJECI - GRAĐEVINSKI FAKULTET</v>
      </c>
    </row>
    <row r="40" spans="1:8">
      <c r="A40" s="126">
        <v>52</v>
      </c>
      <c r="B40" s="22" t="s">
        <v>1630</v>
      </c>
      <c r="C40" s="216"/>
      <c r="D40" s="216"/>
      <c r="E40" s="216">
        <f>SUMIF('Unos rashoda i izdataka'!$S$3:$S$501,'A.3 RASHODI FUNK'!$A40,'Unos rashoda i izdataka'!K$3:K$501)+SUMIF('Unos rashoda P4'!$U$3:$U$501,'A.3 RASHODI FUNK'!$A40,'Unos rashoda P4'!I$3:I$501)</f>
        <v>0</v>
      </c>
      <c r="F40" s="216">
        <f>SUMIF('Unos rashoda i izdataka'!$S$3:$S$501,'A.3 RASHODI FUNK'!$A40,'Unos rashoda i izdataka'!L$3:L$501)+SUMIF('Unos rashoda P4'!$U$3:$U$501,'A.3 RASHODI FUNK'!$A40,'Unos rashoda P4'!J$3:J$501)</f>
        <v>0</v>
      </c>
      <c r="G40" s="216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2160 SVEUČILIŠTE U RIJECI - GRAĐEVINSKI FAKULTET</v>
      </c>
    </row>
    <row r="41" spans="1:8">
      <c r="A41" s="126">
        <v>53</v>
      </c>
      <c r="B41" s="22" t="s">
        <v>1631</v>
      </c>
      <c r="C41" s="216"/>
      <c r="D41" s="216"/>
      <c r="E41" s="216">
        <f>SUMIF('Unos rashoda i izdataka'!$S$3:$S$501,'A.3 RASHODI FUNK'!$A41,'Unos rashoda i izdataka'!K$3:K$501)+SUMIF('Unos rashoda P4'!$U$3:$U$501,'A.3 RASHODI FUNK'!$A41,'Unos rashoda P4'!I$3:I$501)</f>
        <v>0</v>
      </c>
      <c r="F41" s="216">
        <f>SUMIF('Unos rashoda i izdataka'!$S$3:$S$501,'A.3 RASHODI FUNK'!$A41,'Unos rashoda i izdataka'!L$3:L$501)+SUMIF('Unos rashoda P4'!$U$3:$U$501,'A.3 RASHODI FUNK'!$A41,'Unos rashoda P4'!J$3:J$501)</f>
        <v>0</v>
      </c>
      <c r="G41" s="216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2160 SVEUČILIŠTE U RIJECI - GRAĐEVINSKI FAKULTET</v>
      </c>
    </row>
    <row r="42" spans="1:8">
      <c r="A42" s="126">
        <v>54</v>
      </c>
      <c r="B42" s="22" t="s">
        <v>1632</v>
      </c>
      <c r="C42" s="216"/>
      <c r="D42" s="216"/>
      <c r="E42" s="216">
        <f>SUMIF('Unos rashoda i izdataka'!$S$3:$S$501,'A.3 RASHODI FUNK'!$A42,'Unos rashoda i izdataka'!K$3:K$501)+SUMIF('Unos rashoda P4'!$U$3:$U$501,'A.3 RASHODI FUNK'!$A42,'Unos rashoda P4'!I$3:I$501)</f>
        <v>0</v>
      </c>
      <c r="F42" s="216">
        <f>SUMIF('Unos rashoda i izdataka'!$S$3:$S$501,'A.3 RASHODI FUNK'!$A42,'Unos rashoda i izdataka'!L$3:L$501)+SUMIF('Unos rashoda P4'!$U$3:$U$501,'A.3 RASHODI FUNK'!$A42,'Unos rashoda P4'!J$3:J$501)</f>
        <v>0</v>
      </c>
      <c r="G42" s="216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2160 SVEUČILIŠTE U RIJECI - GRAĐEVINSKI FAKULTET</v>
      </c>
    </row>
    <row r="43" spans="1:8">
      <c r="A43" s="126">
        <v>55</v>
      </c>
      <c r="B43" s="22" t="s">
        <v>1633</v>
      </c>
      <c r="C43" s="216"/>
      <c r="D43" s="216"/>
      <c r="E43" s="216">
        <f>SUMIF('Unos rashoda i izdataka'!$S$3:$S$501,'A.3 RASHODI FUNK'!$A43,'Unos rashoda i izdataka'!K$3:K$501)+SUMIF('Unos rashoda P4'!$U$3:$U$501,'A.3 RASHODI FUNK'!$A43,'Unos rashoda P4'!I$3:I$501)</f>
        <v>0</v>
      </c>
      <c r="F43" s="216">
        <f>SUMIF('Unos rashoda i izdataka'!$S$3:$S$501,'A.3 RASHODI FUNK'!$A43,'Unos rashoda i izdataka'!L$3:L$501)+SUMIF('Unos rashoda P4'!$U$3:$U$501,'A.3 RASHODI FUNK'!$A43,'Unos rashoda P4'!J$3:J$501)</f>
        <v>0</v>
      </c>
      <c r="G43" s="216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2160 SVEUČILIŠTE U RIJECI - GRAĐEVINSKI FAKULTET</v>
      </c>
    </row>
    <row r="44" spans="1:8" ht="25.5">
      <c r="A44" s="126">
        <v>56</v>
      </c>
      <c r="B44" s="22" t="s">
        <v>1634</v>
      </c>
      <c r="C44" s="216"/>
      <c r="D44" s="216"/>
      <c r="E44" s="216">
        <f>SUMIF('Unos rashoda i izdataka'!$S$3:$S$501,'A.3 RASHODI FUNK'!$A44,'Unos rashoda i izdataka'!K$3:K$501)+SUMIF('Unos rashoda P4'!$U$3:$U$501,'A.3 RASHODI FUNK'!$A44,'Unos rashoda P4'!I$3:I$501)</f>
        <v>0</v>
      </c>
      <c r="F44" s="216">
        <f>SUMIF('Unos rashoda i izdataka'!$S$3:$S$501,'A.3 RASHODI FUNK'!$A44,'Unos rashoda i izdataka'!L$3:L$501)+SUMIF('Unos rashoda P4'!$U$3:$U$501,'A.3 RASHODI FUNK'!$A44,'Unos rashoda P4'!J$3:J$501)</f>
        <v>0</v>
      </c>
      <c r="G44" s="216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2160 SVEUČILIŠTE U RIJECI - GRAĐEVINSKI FAKULTET</v>
      </c>
    </row>
    <row r="45" spans="1:8">
      <c r="A45" s="118">
        <v>6</v>
      </c>
      <c r="B45" s="33" t="s">
        <v>1635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2160 SVEUČILIŠTE U RIJECI - GRAĐEVINSKI FAKULTET</v>
      </c>
    </row>
    <row r="46" spans="1:8">
      <c r="A46" s="126">
        <v>61</v>
      </c>
      <c r="B46" s="22" t="s">
        <v>1636</v>
      </c>
      <c r="C46" s="216"/>
      <c r="D46" s="216"/>
      <c r="E46" s="216">
        <f>SUMIF('Unos rashoda i izdataka'!$S$3:$S$501,'A.3 RASHODI FUNK'!$A46,'Unos rashoda i izdataka'!K$3:K$501)+SUMIF('Unos rashoda P4'!$U$3:$U$501,'A.3 RASHODI FUNK'!$A46,'Unos rashoda P4'!I$3:I$501)</f>
        <v>0</v>
      </c>
      <c r="F46" s="216">
        <f>SUMIF('Unos rashoda i izdataka'!$S$3:$S$501,'A.3 RASHODI FUNK'!$A46,'Unos rashoda i izdataka'!L$3:L$501)+SUMIF('Unos rashoda P4'!$U$3:$U$501,'A.3 RASHODI FUNK'!$A46,'Unos rashoda P4'!J$3:J$501)</f>
        <v>0</v>
      </c>
      <c r="G46" s="216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2160 SVEUČILIŠTE U RIJECI - GRAĐEVINSKI FAKULTET</v>
      </c>
    </row>
    <row r="47" spans="1:8">
      <c r="A47" s="126">
        <v>62</v>
      </c>
      <c r="B47" s="22" t="s">
        <v>1637</v>
      </c>
      <c r="C47" s="216"/>
      <c r="D47" s="216"/>
      <c r="E47" s="216">
        <f>SUMIF('Unos rashoda i izdataka'!$S$3:$S$501,'A.3 RASHODI FUNK'!$A47,'Unos rashoda i izdataka'!K$3:K$501)+SUMIF('Unos rashoda P4'!$U$3:$U$501,'A.3 RASHODI FUNK'!$A47,'Unos rashoda P4'!I$3:I$501)</f>
        <v>0</v>
      </c>
      <c r="F47" s="216">
        <f>SUMIF('Unos rashoda i izdataka'!$S$3:$S$501,'A.3 RASHODI FUNK'!$A47,'Unos rashoda i izdataka'!L$3:L$501)+SUMIF('Unos rashoda P4'!$U$3:$U$501,'A.3 RASHODI FUNK'!$A47,'Unos rashoda P4'!J$3:J$501)</f>
        <v>0</v>
      </c>
      <c r="G47" s="216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2160 SVEUČILIŠTE U RIJECI - GRAĐEVINSKI FAKULTET</v>
      </c>
    </row>
    <row r="48" spans="1:8">
      <c r="A48" s="126">
        <v>63</v>
      </c>
      <c r="B48" s="22" t="s">
        <v>1638</v>
      </c>
      <c r="C48" s="216"/>
      <c r="D48" s="216"/>
      <c r="E48" s="216">
        <f>SUMIF('Unos rashoda i izdataka'!$S$3:$S$501,'A.3 RASHODI FUNK'!$A48,'Unos rashoda i izdataka'!K$3:K$501)+SUMIF('Unos rashoda P4'!$U$3:$U$501,'A.3 RASHODI FUNK'!$A48,'Unos rashoda P4'!I$3:I$501)</f>
        <v>0</v>
      </c>
      <c r="F48" s="216">
        <f>SUMIF('Unos rashoda i izdataka'!$S$3:$S$501,'A.3 RASHODI FUNK'!$A48,'Unos rashoda i izdataka'!L$3:L$501)+SUMIF('Unos rashoda P4'!$U$3:$U$501,'A.3 RASHODI FUNK'!$A48,'Unos rashoda P4'!J$3:J$501)</f>
        <v>0</v>
      </c>
      <c r="G48" s="216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2160 SVEUČILIŠTE U RIJECI - GRAĐEVINSKI FAKULTET</v>
      </c>
    </row>
    <row r="49" spans="1:8">
      <c r="A49" s="126">
        <v>64</v>
      </c>
      <c r="B49" s="22" t="s">
        <v>1639</v>
      </c>
      <c r="C49" s="216"/>
      <c r="D49" s="216"/>
      <c r="E49" s="216">
        <f>SUMIF('Unos rashoda i izdataka'!$S$3:$S$501,'A.3 RASHODI FUNK'!$A49,'Unos rashoda i izdataka'!K$3:K$501)+SUMIF('Unos rashoda P4'!$U$3:$U$501,'A.3 RASHODI FUNK'!$A49,'Unos rashoda P4'!I$3:I$501)</f>
        <v>0</v>
      </c>
      <c r="F49" s="216">
        <f>SUMIF('Unos rashoda i izdataka'!$S$3:$S$501,'A.3 RASHODI FUNK'!$A49,'Unos rashoda i izdataka'!L$3:L$501)+SUMIF('Unos rashoda P4'!$U$3:$U$501,'A.3 RASHODI FUNK'!$A49,'Unos rashoda P4'!J$3:J$501)</f>
        <v>0</v>
      </c>
      <c r="G49" s="216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2160 SVEUČILIŠTE U RIJECI - GRAĐEVINSKI FAKULTET</v>
      </c>
    </row>
    <row r="50" spans="1:8" ht="25.5">
      <c r="A50" s="126">
        <v>65</v>
      </c>
      <c r="B50" s="22" t="s">
        <v>1640</v>
      </c>
      <c r="C50" s="216"/>
      <c r="D50" s="216"/>
      <c r="E50" s="216">
        <f>SUMIF('Unos rashoda i izdataka'!$S$3:$S$501,'A.3 RASHODI FUNK'!$A50,'Unos rashoda i izdataka'!K$3:K$501)+SUMIF('Unos rashoda P4'!$U$3:$U$501,'A.3 RASHODI FUNK'!$A50,'Unos rashoda P4'!I$3:I$501)</f>
        <v>0</v>
      </c>
      <c r="F50" s="216">
        <f>SUMIF('Unos rashoda i izdataka'!$S$3:$S$501,'A.3 RASHODI FUNK'!$A50,'Unos rashoda i izdataka'!L$3:L$501)+SUMIF('Unos rashoda P4'!$U$3:$U$501,'A.3 RASHODI FUNK'!$A50,'Unos rashoda P4'!J$3:J$501)</f>
        <v>0</v>
      </c>
      <c r="G50" s="216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2160 SVEUČILIŠTE U RIJECI - GRAĐEVINSKI FAKULTET</v>
      </c>
    </row>
    <row r="51" spans="1:8" ht="25.5">
      <c r="A51" s="126">
        <v>66</v>
      </c>
      <c r="B51" s="22" t="s">
        <v>1641</v>
      </c>
      <c r="C51" s="216"/>
      <c r="D51" s="216"/>
      <c r="E51" s="216">
        <f>SUMIF('Unos rashoda i izdataka'!$S$3:$S$501,'A.3 RASHODI FUNK'!$A51,'Unos rashoda i izdataka'!K$3:K$501)+SUMIF('Unos rashoda P4'!$U$3:$U$501,'A.3 RASHODI FUNK'!$A51,'Unos rashoda P4'!I$3:I$501)</f>
        <v>0</v>
      </c>
      <c r="F51" s="216">
        <f>SUMIF('Unos rashoda i izdataka'!$S$3:$S$501,'A.3 RASHODI FUNK'!$A51,'Unos rashoda i izdataka'!L$3:L$501)+SUMIF('Unos rashoda P4'!$U$3:$U$501,'A.3 RASHODI FUNK'!$A51,'Unos rashoda P4'!J$3:J$501)</f>
        <v>0</v>
      </c>
      <c r="G51" s="216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2160 SVEUČILIŠTE U RIJECI - GRAĐEVINSKI FAKULTET</v>
      </c>
    </row>
    <row r="52" spans="1:8">
      <c r="A52" s="118">
        <v>7</v>
      </c>
      <c r="B52" s="33" t="s">
        <v>1642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2160 SVEUČILIŠTE U RIJECI - GRAĐEVINSKI FAKULTET</v>
      </c>
    </row>
    <row r="53" spans="1:8">
      <c r="A53" s="126">
        <v>71</v>
      </c>
      <c r="B53" s="22" t="s">
        <v>1643</v>
      </c>
      <c r="C53" s="216"/>
      <c r="D53" s="216"/>
      <c r="E53" s="216">
        <f>SUMIF('Unos rashoda i izdataka'!$S$3:$S$501,'A.3 RASHODI FUNK'!$A53,'Unos rashoda i izdataka'!K$3:K$501)+SUMIF('Unos rashoda P4'!$U$3:$U$501,'A.3 RASHODI FUNK'!$A53,'Unos rashoda P4'!I$3:I$501)</f>
        <v>0</v>
      </c>
      <c r="F53" s="216">
        <f>SUMIF('Unos rashoda i izdataka'!$S$3:$S$501,'A.3 RASHODI FUNK'!$A53,'Unos rashoda i izdataka'!L$3:L$501)+SUMIF('Unos rashoda P4'!$U$3:$U$501,'A.3 RASHODI FUNK'!$A53,'Unos rashoda P4'!J$3:J$501)</f>
        <v>0</v>
      </c>
      <c r="G53" s="216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2160 SVEUČILIŠTE U RIJECI - GRAĐEVINSKI FAKULTET</v>
      </c>
    </row>
    <row r="54" spans="1:8">
      <c r="A54" s="126">
        <v>72</v>
      </c>
      <c r="B54" s="22" t="s">
        <v>1644</v>
      </c>
      <c r="C54" s="216"/>
      <c r="D54" s="216"/>
      <c r="E54" s="216">
        <f>SUMIF('Unos rashoda i izdataka'!$S$3:$S$501,'A.3 RASHODI FUNK'!$A54,'Unos rashoda i izdataka'!K$3:K$501)+SUMIF('Unos rashoda P4'!$U$3:$U$501,'A.3 RASHODI FUNK'!$A54,'Unos rashoda P4'!I$3:I$501)</f>
        <v>0</v>
      </c>
      <c r="F54" s="216">
        <f>SUMIF('Unos rashoda i izdataka'!$S$3:$S$501,'A.3 RASHODI FUNK'!$A54,'Unos rashoda i izdataka'!L$3:L$501)+SUMIF('Unos rashoda P4'!$U$3:$U$501,'A.3 RASHODI FUNK'!$A54,'Unos rashoda P4'!J$3:J$501)</f>
        <v>0</v>
      </c>
      <c r="G54" s="216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2160 SVEUČILIŠTE U RIJECI - GRAĐEVINSKI FAKULTET</v>
      </c>
    </row>
    <row r="55" spans="1:8">
      <c r="A55" s="126">
        <v>73</v>
      </c>
      <c r="B55" s="22" t="s">
        <v>1645</v>
      </c>
      <c r="C55" s="216"/>
      <c r="D55" s="216"/>
      <c r="E55" s="216">
        <f>SUMIF('Unos rashoda i izdataka'!$S$3:$S$501,'A.3 RASHODI FUNK'!$A55,'Unos rashoda i izdataka'!K$3:K$501)+SUMIF('Unos rashoda P4'!$U$3:$U$501,'A.3 RASHODI FUNK'!$A55,'Unos rashoda P4'!I$3:I$501)</f>
        <v>0</v>
      </c>
      <c r="F55" s="216">
        <f>SUMIF('Unos rashoda i izdataka'!$S$3:$S$501,'A.3 RASHODI FUNK'!$A55,'Unos rashoda i izdataka'!L$3:L$501)+SUMIF('Unos rashoda P4'!$U$3:$U$501,'A.3 RASHODI FUNK'!$A55,'Unos rashoda P4'!J$3:J$501)</f>
        <v>0</v>
      </c>
      <c r="G55" s="216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2160 SVEUČILIŠTE U RIJECI - GRAĐEVINSKI FAKULTET</v>
      </c>
    </row>
    <row r="56" spans="1:8">
      <c r="A56" s="126">
        <v>74</v>
      </c>
      <c r="B56" s="22" t="s">
        <v>1646</v>
      </c>
      <c r="C56" s="216"/>
      <c r="D56" s="216"/>
      <c r="E56" s="216">
        <f>SUMIF('Unos rashoda i izdataka'!$S$3:$S$501,'A.3 RASHODI FUNK'!$A56,'Unos rashoda i izdataka'!K$3:K$501)+SUMIF('Unos rashoda P4'!$U$3:$U$501,'A.3 RASHODI FUNK'!$A56,'Unos rashoda P4'!I$3:I$501)</f>
        <v>0</v>
      </c>
      <c r="F56" s="216">
        <f>SUMIF('Unos rashoda i izdataka'!$S$3:$S$501,'A.3 RASHODI FUNK'!$A56,'Unos rashoda i izdataka'!L$3:L$501)+SUMIF('Unos rashoda P4'!$U$3:$U$501,'A.3 RASHODI FUNK'!$A56,'Unos rashoda P4'!J$3:J$501)</f>
        <v>0</v>
      </c>
      <c r="G56" s="216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2160 SVEUČILIŠTE U RIJECI - GRAĐEVINSKI FAKULTET</v>
      </c>
    </row>
    <row r="57" spans="1:8">
      <c r="A57" s="126">
        <v>75</v>
      </c>
      <c r="B57" s="22" t="s">
        <v>1647</v>
      </c>
      <c r="C57" s="216"/>
      <c r="D57" s="216"/>
      <c r="E57" s="216">
        <f>SUMIF('Unos rashoda i izdataka'!$S$3:$S$501,'A.3 RASHODI FUNK'!$A57,'Unos rashoda i izdataka'!K$3:K$501)+SUMIF('Unos rashoda P4'!$U$3:$U$501,'A.3 RASHODI FUNK'!$A57,'Unos rashoda P4'!I$3:I$501)</f>
        <v>0</v>
      </c>
      <c r="F57" s="216">
        <f>SUMIF('Unos rashoda i izdataka'!$S$3:$S$501,'A.3 RASHODI FUNK'!$A57,'Unos rashoda i izdataka'!L$3:L$501)+SUMIF('Unos rashoda P4'!$U$3:$U$501,'A.3 RASHODI FUNK'!$A57,'Unos rashoda P4'!J$3:J$501)</f>
        <v>0</v>
      </c>
      <c r="G57" s="216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2160 SVEUČILIŠTE U RIJECI - GRAĐEVINSKI FAKULTET</v>
      </c>
    </row>
    <row r="58" spans="1:8" ht="25.5">
      <c r="A58" s="126">
        <v>76</v>
      </c>
      <c r="B58" s="22" t="s">
        <v>1648</v>
      </c>
      <c r="C58" s="216"/>
      <c r="D58" s="216"/>
      <c r="E58" s="216">
        <f>SUMIF('Unos rashoda i izdataka'!$S$3:$S$501,'A.3 RASHODI FUNK'!$A58,'Unos rashoda i izdataka'!K$3:K$501)+SUMIF('Unos rashoda P4'!$U$3:$U$501,'A.3 RASHODI FUNK'!$A58,'Unos rashoda P4'!I$3:I$501)</f>
        <v>0</v>
      </c>
      <c r="F58" s="216">
        <f>SUMIF('Unos rashoda i izdataka'!$S$3:$S$501,'A.3 RASHODI FUNK'!$A58,'Unos rashoda i izdataka'!L$3:L$501)+SUMIF('Unos rashoda P4'!$U$3:$U$501,'A.3 RASHODI FUNK'!$A58,'Unos rashoda P4'!J$3:J$501)</f>
        <v>0</v>
      </c>
      <c r="G58" s="216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2160 SVEUČILIŠTE U RIJECI - GRAĐEVINSKI FAKULTET</v>
      </c>
    </row>
    <row r="59" spans="1:8">
      <c r="A59" s="118">
        <v>8</v>
      </c>
      <c r="B59" s="33" t="s">
        <v>1649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2160 SVEUČILIŠTE U RIJECI - GRAĐEVINSKI FAKULTET</v>
      </c>
    </row>
    <row r="60" spans="1:8">
      <c r="A60" s="126">
        <v>81</v>
      </c>
      <c r="B60" s="22" t="s">
        <v>1650</v>
      </c>
      <c r="C60" s="216"/>
      <c r="D60" s="216"/>
      <c r="E60" s="216">
        <f>SUMIF('Unos rashoda i izdataka'!$S$3:$S$501,'A.3 RASHODI FUNK'!$A60,'Unos rashoda i izdataka'!K$3:K$501)+SUMIF('Unos rashoda P4'!$U$3:$U$501,'A.3 RASHODI FUNK'!$A60,'Unos rashoda P4'!I$3:I$501)</f>
        <v>0</v>
      </c>
      <c r="F60" s="216">
        <f>SUMIF('Unos rashoda i izdataka'!$S$3:$S$501,'A.3 RASHODI FUNK'!$A60,'Unos rashoda i izdataka'!L$3:L$501)+SUMIF('Unos rashoda P4'!$U$3:$U$501,'A.3 RASHODI FUNK'!$A60,'Unos rashoda P4'!J$3:J$501)</f>
        <v>0</v>
      </c>
      <c r="G60" s="216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2160 SVEUČILIŠTE U RIJECI - GRAĐEVINSKI FAKULTET</v>
      </c>
    </row>
    <row r="61" spans="1:8">
      <c r="A61" s="126">
        <v>82</v>
      </c>
      <c r="B61" s="22" t="s">
        <v>707</v>
      </c>
      <c r="C61" s="216"/>
      <c r="D61" s="216"/>
      <c r="E61" s="216">
        <f>SUMIF('Unos rashoda i izdataka'!$S$3:$S$501,'A.3 RASHODI FUNK'!$A61,'Unos rashoda i izdataka'!K$3:K$501)+SUMIF('Unos rashoda P4'!$U$3:$U$501,'A.3 RASHODI FUNK'!$A61,'Unos rashoda P4'!I$3:I$501)</f>
        <v>0</v>
      </c>
      <c r="F61" s="216">
        <f>SUMIF('Unos rashoda i izdataka'!$S$3:$S$501,'A.3 RASHODI FUNK'!$A61,'Unos rashoda i izdataka'!L$3:L$501)+SUMIF('Unos rashoda P4'!$U$3:$U$501,'A.3 RASHODI FUNK'!$A61,'Unos rashoda P4'!J$3:J$501)</f>
        <v>0</v>
      </c>
      <c r="G61" s="216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2160 SVEUČILIŠTE U RIJECI - GRAĐEVINSKI FAKULTET</v>
      </c>
    </row>
    <row r="62" spans="1:8">
      <c r="A62" s="126">
        <v>83</v>
      </c>
      <c r="B62" s="22" t="s">
        <v>1651</v>
      </c>
      <c r="C62" s="216"/>
      <c r="D62" s="216"/>
      <c r="E62" s="216">
        <f>SUMIF('Unos rashoda i izdataka'!$S$3:$S$501,'A.3 RASHODI FUNK'!$A62,'Unos rashoda i izdataka'!K$3:K$501)+SUMIF('Unos rashoda P4'!$U$3:$U$501,'A.3 RASHODI FUNK'!$A62,'Unos rashoda P4'!I$3:I$501)</f>
        <v>0</v>
      </c>
      <c r="F62" s="216">
        <f>SUMIF('Unos rashoda i izdataka'!$S$3:$S$501,'A.3 RASHODI FUNK'!$A62,'Unos rashoda i izdataka'!L$3:L$501)+SUMIF('Unos rashoda P4'!$U$3:$U$501,'A.3 RASHODI FUNK'!$A62,'Unos rashoda P4'!J$3:J$501)</f>
        <v>0</v>
      </c>
      <c r="G62" s="216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2160 SVEUČILIŠTE U RIJECI - GRAĐEVINSKI FAKULTET</v>
      </c>
    </row>
    <row r="63" spans="1:8">
      <c r="A63" s="126">
        <v>84</v>
      </c>
      <c r="B63" s="22" t="s">
        <v>1652</v>
      </c>
      <c r="C63" s="216"/>
      <c r="D63" s="216"/>
      <c r="E63" s="216">
        <f>SUMIF('Unos rashoda i izdataka'!$S$3:$S$501,'A.3 RASHODI FUNK'!$A63,'Unos rashoda i izdataka'!K$3:K$501)+SUMIF('Unos rashoda P4'!$U$3:$U$501,'A.3 RASHODI FUNK'!$A63,'Unos rashoda P4'!I$3:I$501)</f>
        <v>0</v>
      </c>
      <c r="F63" s="216">
        <f>SUMIF('Unos rashoda i izdataka'!$S$3:$S$501,'A.3 RASHODI FUNK'!$A63,'Unos rashoda i izdataka'!L$3:L$501)+SUMIF('Unos rashoda P4'!$U$3:$U$501,'A.3 RASHODI FUNK'!$A63,'Unos rashoda P4'!J$3:J$501)</f>
        <v>0</v>
      </c>
      <c r="G63" s="216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2160 SVEUČILIŠTE U RIJECI - GRAĐEVINSKI FAKULTET</v>
      </c>
    </row>
    <row r="64" spans="1:8">
      <c r="A64" s="126">
        <v>85</v>
      </c>
      <c r="B64" s="22" t="s">
        <v>1653</v>
      </c>
      <c r="C64" s="216"/>
      <c r="D64" s="216"/>
      <c r="E64" s="216">
        <f>SUMIF('Unos rashoda i izdataka'!$S$3:$S$501,'A.3 RASHODI FUNK'!$A64,'Unos rashoda i izdataka'!K$3:K$501)+SUMIF('Unos rashoda P4'!$U$3:$U$501,'A.3 RASHODI FUNK'!$A64,'Unos rashoda P4'!I$3:I$501)</f>
        <v>0</v>
      </c>
      <c r="F64" s="216">
        <f>SUMIF('Unos rashoda i izdataka'!$S$3:$S$501,'A.3 RASHODI FUNK'!$A64,'Unos rashoda i izdataka'!L$3:L$501)+SUMIF('Unos rashoda P4'!$U$3:$U$501,'A.3 RASHODI FUNK'!$A64,'Unos rashoda P4'!J$3:J$501)</f>
        <v>0</v>
      </c>
      <c r="G64" s="216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2160 SVEUČILIŠTE U RIJECI - GRAĐEVINSKI FAKULTET</v>
      </c>
    </row>
    <row r="65" spans="1:8" ht="25.5">
      <c r="A65" s="126">
        <v>86</v>
      </c>
      <c r="B65" s="22" t="s">
        <v>1654</v>
      </c>
      <c r="C65" s="216"/>
      <c r="D65" s="216"/>
      <c r="E65" s="216">
        <f>SUMIF('Unos rashoda i izdataka'!$S$3:$S$501,'A.3 RASHODI FUNK'!$A65,'Unos rashoda i izdataka'!K$3:K$501)+SUMIF('Unos rashoda P4'!$U$3:$U$501,'A.3 RASHODI FUNK'!$A65,'Unos rashoda P4'!I$3:I$501)</f>
        <v>0</v>
      </c>
      <c r="F65" s="216">
        <f>SUMIF('Unos rashoda i izdataka'!$S$3:$S$501,'A.3 RASHODI FUNK'!$A65,'Unos rashoda i izdataka'!L$3:L$501)+SUMIF('Unos rashoda P4'!$U$3:$U$501,'A.3 RASHODI FUNK'!$A65,'Unos rashoda P4'!J$3:J$501)</f>
        <v>0</v>
      </c>
      <c r="G65" s="216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2160 SVEUČILIŠTE U RIJECI - GRAĐEVINSKI FAKULTET</v>
      </c>
    </row>
    <row r="66" spans="1:8">
      <c r="A66" s="118">
        <v>9</v>
      </c>
      <c r="B66" s="33" t="s">
        <v>1655</v>
      </c>
      <c r="C66" s="132">
        <f>SUM(C67:C74)</f>
        <v>4183461</v>
      </c>
      <c r="D66" s="132">
        <f>SUM(D67:D74)</f>
        <v>4654987</v>
      </c>
      <c r="E66" s="132">
        <f>SUM(E67:E74)</f>
        <v>5261017</v>
      </c>
      <c r="F66" s="132">
        <f>SUM(F67:F74)</f>
        <v>4942783</v>
      </c>
      <c r="G66" s="132">
        <f>SUM(G67:G74)</f>
        <v>4794276</v>
      </c>
      <c r="H66" s="193" t="str">
        <f>'OPĆI DIO'!$C$1</f>
        <v>2160 SVEUČILIŠTE U RIJECI - GRAĐEVINSKI FAKULTET</v>
      </c>
    </row>
    <row r="67" spans="1:8">
      <c r="A67" s="126">
        <v>91</v>
      </c>
      <c r="B67" s="22" t="s">
        <v>1656</v>
      </c>
      <c r="C67" s="216"/>
      <c r="D67" s="216"/>
      <c r="E67" s="216">
        <f>SUMIF('Unos rashoda i izdataka'!$S$3:$S$501,'A.3 RASHODI FUNK'!$A67,'Unos rashoda i izdataka'!K$3:K$501)+SUMIF('Unos rashoda P4'!$U$3:$U$501,'A.3 RASHODI FUNK'!$A67,'Unos rashoda P4'!I$3:I$501)</f>
        <v>0</v>
      </c>
      <c r="F67" s="216">
        <f>SUMIF('Unos rashoda i izdataka'!$S$3:$S$501,'A.3 RASHODI FUNK'!$A67,'Unos rashoda i izdataka'!L$3:L$501)+SUMIF('Unos rashoda P4'!$U$3:$U$501,'A.3 RASHODI FUNK'!$A67,'Unos rashoda P4'!J$3:J$501)</f>
        <v>0</v>
      </c>
      <c r="G67" s="216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2160 SVEUČILIŠTE U RIJECI - GRAĐEVINSKI FAKULTET</v>
      </c>
    </row>
    <row r="68" spans="1:8">
      <c r="A68" s="126">
        <v>92</v>
      </c>
      <c r="B68" s="22" t="s">
        <v>1657</v>
      </c>
      <c r="C68" s="216"/>
      <c r="D68" s="216"/>
      <c r="E68" s="216">
        <f>SUMIF('Unos rashoda i izdataka'!$S$3:$S$501,'A.3 RASHODI FUNK'!$A68,'Unos rashoda i izdataka'!K$3:K$501)+SUMIF('Unos rashoda P4'!$U$3:$U$501,'A.3 RASHODI FUNK'!$A68,'Unos rashoda P4'!I$3:I$501)</f>
        <v>0</v>
      </c>
      <c r="F68" s="216">
        <f>SUMIF('Unos rashoda i izdataka'!$S$3:$S$501,'A.3 RASHODI FUNK'!$A68,'Unos rashoda i izdataka'!L$3:L$501)+SUMIF('Unos rashoda P4'!$U$3:$U$501,'A.3 RASHODI FUNK'!$A68,'Unos rashoda P4'!J$3:J$501)</f>
        <v>0</v>
      </c>
      <c r="G68" s="216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2160 SVEUČILIŠTE U RIJECI - GRAĐEVINSKI FAKULTET</v>
      </c>
    </row>
    <row r="69" spans="1:8" ht="26.25" customHeight="1">
      <c r="A69" s="126">
        <v>93</v>
      </c>
      <c r="B69" s="22" t="s">
        <v>1658</v>
      </c>
      <c r="C69" s="216"/>
      <c r="D69" s="216"/>
      <c r="E69" s="216">
        <f>SUMIF('Unos rashoda i izdataka'!$S$3:$S$501,'A.3 RASHODI FUNK'!$A69,'Unos rashoda i izdataka'!K$3:K$501)+SUMIF('Unos rashoda P4'!$U$3:$U$501,'A.3 RASHODI FUNK'!$A69,'Unos rashoda P4'!I$3:I$501)</f>
        <v>0</v>
      </c>
      <c r="F69" s="216">
        <f>SUMIF('Unos rashoda i izdataka'!$S$3:$S$501,'A.3 RASHODI FUNK'!$A69,'Unos rashoda i izdataka'!L$3:L$501)+SUMIF('Unos rashoda P4'!$U$3:$U$501,'A.3 RASHODI FUNK'!$A69,'Unos rashoda P4'!J$3:J$501)</f>
        <v>0</v>
      </c>
      <c r="G69" s="216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2160 SVEUČILIŠTE U RIJECI - GRAĐEVINSKI FAKULTET</v>
      </c>
    </row>
    <row r="70" spans="1:8">
      <c r="A70" s="126">
        <v>94</v>
      </c>
      <c r="B70" s="22" t="s">
        <v>1659</v>
      </c>
      <c r="C70" s="216">
        <v>4183461</v>
      </c>
      <c r="D70" s="216">
        <v>4654987</v>
      </c>
      <c r="E70" s="216">
        <f>SUMIF('Unos rashoda i izdataka'!$S$3:$S$501,'A.3 RASHODI FUNK'!$A70,'Unos rashoda i izdataka'!K$3:K$501)+SUMIF('Unos rashoda P4'!$U$3:$U$501,'A.3 RASHODI FUNK'!$A70,'Unos rashoda P4'!I$3:I$501)</f>
        <v>5261017</v>
      </c>
      <c r="F70" s="216">
        <f>SUMIF('Unos rashoda i izdataka'!$S$3:$S$501,'A.3 RASHODI FUNK'!$A70,'Unos rashoda i izdataka'!L$3:L$501)+SUMIF('Unos rashoda P4'!$U$3:$U$501,'A.3 RASHODI FUNK'!$A70,'Unos rashoda P4'!J$3:J$501)</f>
        <v>4942783</v>
      </c>
      <c r="G70" s="216">
        <f>SUMIF('Unos rashoda i izdataka'!$S$3:$S$501,'A.3 RASHODI FUNK'!$A70,'Unos rashoda i izdataka'!M$3:M$501)+SUMIF('Unos rashoda P4'!$U$3:$U$501,'A.3 RASHODI FUNK'!$A70,'Unos rashoda P4'!K$3:K$501)</f>
        <v>4794276</v>
      </c>
      <c r="H70" s="193" t="str">
        <f>'OPĆI DIO'!$C$1</f>
        <v>2160 SVEUČILIŠTE U RIJECI - GRAĐEVINSKI FAKULTET</v>
      </c>
    </row>
    <row r="71" spans="1:8">
      <c r="A71" s="126">
        <v>95</v>
      </c>
      <c r="B71" s="22" t="s">
        <v>1147</v>
      </c>
      <c r="C71" s="216"/>
      <c r="D71" s="216"/>
      <c r="E71" s="216">
        <f>SUMIF('Unos rashoda i izdataka'!$S$3:$S$501,'A.3 RASHODI FUNK'!$A71,'Unos rashoda i izdataka'!K$3:K$501)+SUMIF('Unos rashoda P4'!$U$3:$U$501,'A.3 RASHODI FUNK'!$A71,'Unos rashoda P4'!I$3:I$501)</f>
        <v>0</v>
      </c>
      <c r="F71" s="216">
        <f>SUMIF('Unos rashoda i izdataka'!$S$3:$S$501,'A.3 RASHODI FUNK'!$A71,'Unos rashoda i izdataka'!L$3:L$501)+SUMIF('Unos rashoda P4'!$U$3:$U$501,'A.3 RASHODI FUNK'!$A71,'Unos rashoda P4'!J$3:J$501)</f>
        <v>0</v>
      </c>
      <c r="G71" s="216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2160 SVEUČILIŠTE U RIJECI - GRAĐEVINSKI FAKULTET</v>
      </c>
    </row>
    <row r="72" spans="1:8">
      <c r="A72" s="126">
        <v>96</v>
      </c>
      <c r="B72" s="22" t="s">
        <v>839</v>
      </c>
      <c r="C72" s="216"/>
      <c r="D72" s="216"/>
      <c r="E72" s="216">
        <f>SUMIF('Unos rashoda i izdataka'!$S$3:$S$501,'A.3 RASHODI FUNK'!$A72,'Unos rashoda i izdataka'!K$3:K$501)+SUMIF('Unos rashoda P4'!$U$3:$U$501,'A.3 RASHODI FUNK'!$A72,'Unos rashoda P4'!I$3:I$501)</f>
        <v>0</v>
      </c>
      <c r="F72" s="216">
        <f>SUMIF('Unos rashoda i izdataka'!$S$3:$S$501,'A.3 RASHODI FUNK'!$A72,'Unos rashoda i izdataka'!L$3:L$501)+SUMIF('Unos rashoda P4'!$U$3:$U$501,'A.3 RASHODI FUNK'!$A72,'Unos rashoda P4'!J$3:J$501)</f>
        <v>0</v>
      </c>
      <c r="G72" s="216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2160 SVEUČILIŠTE U RIJECI - GRAĐEVINSKI FAKULTET</v>
      </c>
    </row>
    <row r="73" spans="1:8">
      <c r="A73" s="126">
        <v>97</v>
      </c>
      <c r="B73" s="22" t="s">
        <v>679</v>
      </c>
      <c r="C73" s="216"/>
      <c r="D73" s="216"/>
      <c r="E73" s="216">
        <f>SUMIF('Unos rashoda i izdataka'!$S$3:$S$501,'A.3 RASHODI FUNK'!$A73,'Unos rashoda i izdataka'!K$3:K$501)+SUMIF('Unos rashoda P4'!$U$3:$U$501,'A.3 RASHODI FUNK'!$A73,'Unos rashoda P4'!I$3:I$501)</f>
        <v>0</v>
      </c>
      <c r="F73" s="216">
        <f>SUMIF('Unos rashoda i izdataka'!$S$3:$S$501,'A.3 RASHODI FUNK'!$A73,'Unos rashoda i izdataka'!L$3:L$501)+SUMIF('Unos rashoda P4'!$U$3:$U$501,'A.3 RASHODI FUNK'!$A73,'Unos rashoda P4'!J$3:J$501)</f>
        <v>0</v>
      </c>
      <c r="G73" s="216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2160 SVEUČILIŠTE U RIJECI - GRAĐEVINSKI FAKULTET</v>
      </c>
    </row>
    <row r="74" spans="1:8">
      <c r="A74" s="126">
        <v>98</v>
      </c>
      <c r="B74" s="22" t="s">
        <v>730</v>
      </c>
      <c r="C74" s="216"/>
      <c r="D74" s="216"/>
      <c r="E74" s="216">
        <f>SUMIF('Unos rashoda i izdataka'!$S$3:$S$501,'A.3 RASHODI FUNK'!$A74,'Unos rashoda i izdataka'!K$3:K$501)+SUMIF('Unos rashoda P4'!$U$3:$U$501,'A.3 RASHODI FUNK'!$A74,'Unos rashoda P4'!I$3:I$501)</f>
        <v>0</v>
      </c>
      <c r="F74" s="216">
        <f>SUMIF('Unos rashoda i izdataka'!$S$3:$S$501,'A.3 RASHODI FUNK'!$A74,'Unos rashoda i izdataka'!L$3:L$501)+SUMIF('Unos rashoda P4'!$U$3:$U$501,'A.3 RASHODI FUNK'!$A74,'Unos rashoda P4'!J$3:J$501)</f>
        <v>0</v>
      </c>
      <c r="G74" s="216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2160 SVEUČILIŠTE U RIJECI - GRAĐEVINSKI FAKULTET</v>
      </c>
    </row>
    <row r="75" spans="1:8">
      <c r="A75" s="118">
        <v>10</v>
      </c>
      <c r="B75" s="33" t="s">
        <v>1660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2160 SVEUČILIŠTE U RIJECI - GRAĐEVINSKI FAKULTET</v>
      </c>
    </row>
    <row r="76" spans="1:8">
      <c r="A76" s="126">
        <v>101</v>
      </c>
      <c r="B76" s="22" t="s">
        <v>1661</v>
      </c>
      <c r="C76" s="216"/>
      <c r="D76" s="216"/>
      <c r="E76" s="216">
        <f>SUMIF('Unos rashoda i izdataka'!$S$3:$S$501,'A.3 RASHODI FUNK'!$A76,'Unos rashoda i izdataka'!K$3:K$501)+SUMIF('Unos rashoda P4'!$U$3:$U$501,'A.3 RASHODI FUNK'!$A76,'Unos rashoda P4'!I$3:I$501)</f>
        <v>0</v>
      </c>
      <c r="F76" s="216">
        <f>SUMIF('Unos rashoda i izdataka'!$S$3:$S$501,'A.3 RASHODI FUNK'!$A76,'Unos rashoda i izdataka'!L$3:L$501)+SUMIF('Unos rashoda P4'!$U$3:$U$501,'A.3 RASHODI FUNK'!$A76,'Unos rashoda P4'!J$3:J$501)</f>
        <v>0</v>
      </c>
      <c r="G76" s="216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2160 SVEUČILIŠTE U RIJECI - GRAĐEVINSKI FAKULTET</v>
      </c>
    </row>
    <row r="77" spans="1:8">
      <c r="A77" s="126">
        <v>102</v>
      </c>
      <c r="B77" s="22" t="s">
        <v>1662</v>
      </c>
      <c r="C77" s="216"/>
      <c r="D77" s="216"/>
      <c r="E77" s="216">
        <f>SUMIF('Unos rashoda i izdataka'!$S$3:$S$501,'A.3 RASHODI FUNK'!$A77,'Unos rashoda i izdataka'!K$3:K$501)+SUMIF('Unos rashoda P4'!$U$3:$U$501,'A.3 RASHODI FUNK'!$A77,'Unos rashoda P4'!I$3:I$501)</f>
        <v>0</v>
      </c>
      <c r="F77" s="216">
        <f>SUMIF('Unos rashoda i izdataka'!$S$3:$S$501,'A.3 RASHODI FUNK'!$A77,'Unos rashoda i izdataka'!L$3:L$501)+SUMIF('Unos rashoda P4'!$U$3:$U$501,'A.3 RASHODI FUNK'!$A77,'Unos rashoda P4'!J$3:J$501)</f>
        <v>0</v>
      </c>
      <c r="G77" s="216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2160 SVEUČILIŠTE U RIJECI - GRAĐEVINSKI FAKULTET</v>
      </c>
    </row>
    <row r="78" spans="1:8">
      <c r="A78" s="126">
        <v>103</v>
      </c>
      <c r="B78" s="22" t="s">
        <v>1663</v>
      </c>
      <c r="C78" s="216"/>
      <c r="D78" s="216"/>
      <c r="E78" s="216">
        <f>SUMIF('Unos rashoda i izdataka'!$S$3:$S$501,'A.3 RASHODI FUNK'!$A78,'Unos rashoda i izdataka'!K$3:K$501)+SUMIF('Unos rashoda P4'!$U$3:$U$501,'A.3 RASHODI FUNK'!$A78,'Unos rashoda P4'!I$3:I$501)</f>
        <v>0</v>
      </c>
      <c r="F78" s="216">
        <f>SUMIF('Unos rashoda i izdataka'!$S$3:$S$501,'A.3 RASHODI FUNK'!$A78,'Unos rashoda i izdataka'!L$3:L$501)+SUMIF('Unos rashoda P4'!$U$3:$U$501,'A.3 RASHODI FUNK'!$A78,'Unos rashoda P4'!J$3:J$501)</f>
        <v>0</v>
      </c>
      <c r="G78" s="216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2160 SVEUČILIŠTE U RIJECI - GRAĐEVINSKI FAKULTET</v>
      </c>
    </row>
    <row r="79" spans="1:8">
      <c r="A79" s="126">
        <v>104</v>
      </c>
      <c r="B79" s="22" t="s">
        <v>684</v>
      </c>
      <c r="C79" s="216"/>
      <c r="D79" s="216"/>
      <c r="E79" s="216">
        <f>SUMIF('Unos rashoda i izdataka'!$S$3:$S$501,'A.3 RASHODI FUNK'!$A79,'Unos rashoda i izdataka'!K$3:K$501)+SUMIF('Unos rashoda P4'!$U$3:$U$501,'A.3 RASHODI FUNK'!$A79,'Unos rashoda P4'!I$3:I$501)</f>
        <v>0</v>
      </c>
      <c r="F79" s="216">
        <f>SUMIF('Unos rashoda i izdataka'!$S$3:$S$501,'A.3 RASHODI FUNK'!$A79,'Unos rashoda i izdataka'!L$3:L$501)+SUMIF('Unos rashoda P4'!$U$3:$U$501,'A.3 RASHODI FUNK'!$A79,'Unos rashoda P4'!J$3:J$501)</f>
        <v>0</v>
      </c>
      <c r="G79" s="216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2160 SVEUČILIŠTE U RIJECI - GRAĐEVINSKI FAKULTET</v>
      </c>
    </row>
    <row r="80" spans="1:8">
      <c r="A80" s="126">
        <v>105</v>
      </c>
      <c r="B80" s="22" t="s">
        <v>1664</v>
      </c>
      <c r="C80" s="216"/>
      <c r="D80" s="216"/>
      <c r="E80" s="216">
        <f>SUMIF('Unos rashoda i izdataka'!$S$3:$S$501,'A.3 RASHODI FUNK'!$A80,'Unos rashoda i izdataka'!K$3:K$501)+SUMIF('Unos rashoda P4'!$U$3:$U$501,'A.3 RASHODI FUNK'!$A80,'Unos rashoda P4'!I$3:I$501)</f>
        <v>0</v>
      </c>
      <c r="F80" s="216">
        <f>SUMIF('Unos rashoda i izdataka'!$S$3:$S$501,'A.3 RASHODI FUNK'!$A80,'Unos rashoda i izdataka'!L$3:L$501)+SUMIF('Unos rashoda P4'!$U$3:$U$501,'A.3 RASHODI FUNK'!$A80,'Unos rashoda P4'!J$3:J$501)</f>
        <v>0</v>
      </c>
      <c r="G80" s="216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2160 SVEUČILIŠTE U RIJECI - GRAĐEVINSKI FAKULTET</v>
      </c>
    </row>
    <row r="81" spans="1:8">
      <c r="A81" s="126">
        <v>106</v>
      </c>
      <c r="B81" s="22" t="s">
        <v>1665</v>
      </c>
      <c r="C81" s="216"/>
      <c r="D81" s="216"/>
      <c r="E81" s="216">
        <f>SUMIF('Unos rashoda i izdataka'!$S$3:$S$501,'A.3 RASHODI FUNK'!$A81,'Unos rashoda i izdataka'!K$3:K$501)+SUMIF('Unos rashoda P4'!$U$3:$U$501,'A.3 RASHODI FUNK'!$A81,'Unos rashoda P4'!I$3:I$501)</f>
        <v>0</v>
      </c>
      <c r="F81" s="216">
        <f>SUMIF('Unos rashoda i izdataka'!$S$3:$S$501,'A.3 RASHODI FUNK'!$A81,'Unos rashoda i izdataka'!L$3:L$501)+SUMIF('Unos rashoda P4'!$U$3:$U$501,'A.3 RASHODI FUNK'!$A81,'Unos rashoda P4'!J$3:J$501)</f>
        <v>0</v>
      </c>
      <c r="G81" s="216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2160 SVEUČILIŠTE U RIJECI - GRAĐEVINSKI FAKULTET</v>
      </c>
    </row>
    <row r="82" spans="1:8" ht="25.5">
      <c r="A82" s="126">
        <v>107</v>
      </c>
      <c r="B82" s="22" t="s">
        <v>1666</v>
      </c>
      <c r="C82" s="216"/>
      <c r="D82" s="216"/>
      <c r="E82" s="216">
        <f>SUMIF('Unos rashoda i izdataka'!$S$3:$S$501,'A.3 RASHODI FUNK'!$A82,'Unos rashoda i izdataka'!K$3:K$501)+SUMIF('Unos rashoda P4'!$U$3:$U$501,'A.3 RASHODI FUNK'!$A82,'Unos rashoda P4'!I$3:I$501)</f>
        <v>0</v>
      </c>
      <c r="F82" s="216">
        <f>SUMIF('Unos rashoda i izdataka'!$S$3:$S$501,'A.3 RASHODI FUNK'!$A82,'Unos rashoda i izdataka'!L$3:L$501)+SUMIF('Unos rashoda P4'!$U$3:$U$501,'A.3 RASHODI FUNK'!$A82,'Unos rashoda P4'!J$3:J$501)</f>
        <v>0</v>
      </c>
      <c r="G82" s="216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2160 SVEUČILIŠTE U RIJECI - GRAĐEVINSKI FAKULTET</v>
      </c>
    </row>
    <row r="83" spans="1:8">
      <c r="A83" s="126">
        <v>108</v>
      </c>
      <c r="B83" s="22" t="s">
        <v>1667</v>
      </c>
      <c r="C83" s="216"/>
      <c r="D83" s="216"/>
      <c r="E83" s="216">
        <f>SUMIF('Unos rashoda i izdataka'!$S$3:$S$501,'A.3 RASHODI FUNK'!$A83,'Unos rashoda i izdataka'!K$3:K$501)+SUMIF('Unos rashoda P4'!$U$3:$U$501,'A.3 RASHODI FUNK'!$A83,'Unos rashoda P4'!I$3:I$501)</f>
        <v>0</v>
      </c>
      <c r="F83" s="216">
        <f>SUMIF('Unos rashoda i izdataka'!$S$3:$S$501,'A.3 RASHODI FUNK'!$A83,'Unos rashoda i izdataka'!L$3:L$501)+SUMIF('Unos rashoda P4'!$U$3:$U$501,'A.3 RASHODI FUNK'!$A83,'Unos rashoda P4'!J$3:J$501)</f>
        <v>0</v>
      </c>
      <c r="G83" s="216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2160 SVEUČILIŠTE U RIJECI - GRAĐEVINSKI FAKULTET</v>
      </c>
    </row>
    <row r="84" spans="1:8" ht="25.5">
      <c r="A84" s="126">
        <v>109</v>
      </c>
      <c r="B84" s="22" t="s">
        <v>1668</v>
      </c>
      <c r="C84" s="216"/>
      <c r="D84" s="216"/>
      <c r="E84" s="216">
        <f>SUMIF('Unos rashoda i izdataka'!$S$3:$S$501,'A.3 RASHODI FUNK'!$A84,'Unos rashoda i izdataka'!K$3:K$501)+SUMIF('Unos rashoda P4'!$U$3:$U$501,'A.3 RASHODI FUNK'!$A84,'Unos rashoda P4'!I$3:I$501)</f>
        <v>0</v>
      </c>
      <c r="F84" s="216">
        <f>SUMIF('Unos rashoda i izdataka'!$S$3:$S$501,'A.3 RASHODI FUNK'!$A84,'Unos rashoda i izdataka'!L$3:L$501)+SUMIF('Unos rashoda P4'!$U$3:$U$501,'A.3 RASHODI FUNK'!$A84,'Unos rashoda P4'!J$3:J$501)</f>
        <v>0</v>
      </c>
      <c r="G84" s="216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2160 SVEUČILIŠTE U RIJECI - GRAĐEVINSKI FAKULTET</v>
      </c>
    </row>
  </sheetData>
  <sheetProtection algorithmName="SHA-512" hashValue="rEr1YdvDs/3loqrYCio3UqCODVlThC7deXgg6ARq+/TmRJz4ycJuFr8D02aV5CzNlceyn8vHUnm+ZCS5tvB7xg==" saltValue="yG3SK244/ptUWX63NW8KOA==" spinCount="100000" sheet="1"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7" t="s">
        <v>37</v>
      </c>
      <c r="B2" s="327"/>
      <c r="C2" s="327"/>
      <c r="D2" s="327"/>
      <c r="E2" s="327"/>
      <c r="F2" s="327"/>
      <c r="G2" s="327"/>
      <c r="H2" s="327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7" t="s">
        <v>1669</v>
      </c>
      <c r="B4" s="327"/>
      <c r="C4" s="327"/>
      <c r="D4" s="327"/>
      <c r="E4" s="327"/>
      <c r="F4" s="327"/>
      <c r="G4" s="327"/>
      <c r="H4" s="327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7" t="s">
        <v>1670</v>
      </c>
      <c r="B6" s="327"/>
      <c r="C6" s="327"/>
      <c r="D6" s="327"/>
      <c r="E6" s="327"/>
      <c r="F6" s="327"/>
      <c r="G6" s="327"/>
      <c r="H6" s="327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8" t="s">
        <v>1525</v>
      </c>
      <c r="B8" s="329"/>
      <c r="C8" s="330"/>
      <c r="D8" s="150" t="s">
        <v>52</v>
      </c>
      <c r="E8" s="150" t="s">
        <v>53</v>
      </c>
      <c r="F8" s="151" t="s">
        <v>54</v>
      </c>
      <c r="G8" s="151" t="s">
        <v>55</v>
      </c>
      <c r="H8" s="151" t="s">
        <v>56</v>
      </c>
    </row>
    <row r="9" spans="1:10" s="154" customFormat="1" ht="11.25">
      <c r="A9" s="331">
        <v>1</v>
      </c>
      <c r="B9" s="332"/>
      <c r="C9" s="333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1587</v>
      </c>
      <c r="D10" s="211">
        <f>SUM(D11:D14)</f>
        <v>0</v>
      </c>
      <c r="E10" s="211">
        <f>SUM(E11:E14)</f>
        <v>0</v>
      </c>
      <c r="F10" s="211">
        <f>SUM(F11:F14)</f>
        <v>93816</v>
      </c>
      <c r="G10" s="211">
        <f>SUM(G11:G14)</f>
        <v>93816</v>
      </c>
      <c r="H10" s="211">
        <f>SUM(H11:H14)</f>
        <v>0</v>
      </c>
      <c r="I10" s="193" t="str">
        <f>'OPĆI DIO'!$C$1</f>
        <v>2160 SVEUČILIŠTE U RIJECI - GRAĐEVINSKI FAKULTET</v>
      </c>
    </row>
    <row r="11" spans="1:10">
      <c r="A11" s="155"/>
      <c r="B11" s="156">
        <v>81</v>
      </c>
      <c r="C11" s="156" t="s">
        <v>1671</v>
      </c>
      <c r="D11" s="209"/>
      <c r="E11" s="209"/>
      <c r="F11" s="208">
        <f>SUMIF('Unos prihoda i primitaka'!$N$3:$N$505,$B11,'Unos prihoda i primitaka'!I$3:I$505)</f>
        <v>0</v>
      </c>
      <c r="G11" s="208">
        <f>SUMIF('Unos prihoda i primitaka'!$N$3:$N$505,$B11,'Unos prihoda i primitaka'!J$3:J$505)</f>
        <v>0</v>
      </c>
      <c r="H11" s="208">
        <f>SUMIF('Unos prihoda i primitaka'!$N$3:$N$505,$B11,'Unos prihoda i primitaka'!K$3:K$505)</f>
        <v>0</v>
      </c>
      <c r="I11" s="193" t="str">
        <f>'OPĆI DIO'!$C$1</f>
        <v>2160 SVEUČILIŠTE U RIJECI - GRAĐEVINSKI FAKULTET</v>
      </c>
    </row>
    <row r="12" spans="1:10" ht="25.5">
      <c r="A12" s="155"/>
      <c r="B12" s="156">
        <v>82</v>
      </c>
      <c r="C12" s="156" t="s">
        <v>1672</v>
      </c>
      <c r="D12" s="209"/>
      <c r="E12" s="209"/>
      <c r="F12" s="208">
        <f>SUMIF('Unos prihoda i primitaka'!$N$3:$N$505,$B12,'Unos prihoda i primitaka'!I$3:I$505)</f>
        <v>0</v>
      </c>
      <c r="G12" s="208">
        <f>SUMIF('Unos prihoda i primitaka'!$N$3:$N$505,$B12,'Unos prihoda i primitaka'!J$3:J$505)</f>
        <v>0</v>
      </c>
      <c r="H12" s="208">
        <f>SUMIF('Unos prihoda i primitaka'!$N$3:$N$505,$B12,'Unos prihoda i primitaka'!K$3:K$505)</f>
        <v>0</v>
      </c>
      <c r="I12" s="193" t="str">
        <f>'OPĆI DIO'!$C$1</f>
        <v>2160 SVEUČILIŠTE U RIJECI - GRAĐEVINSKI FAKULTET</v>
      </c>
    </row>
    <row r="13" spans="1:10" ht="25.5">
      <c r="A13" s="155"/>
      <c r="B13" s="156">
        <v>83</v>
      </c>
      <c r="C13" s="156" t="s">
        <v>1673</v>
      </c>
      <c r="D13" s="209"/>
      <c r="E13" s="209"/>
      <c r="F13" s="208">
        <f>SUMIF('Unos prihoda i primitaka'!$N$3:$N$505,$B13,'Unos prihoda i primitaka'!I$3:I$505)</f>
        <v>0</v>
      </c>
      <c r="G13" s="208">
        <f>SUMIF('Unos prihoda i primitaka'!$N$3:$N$505,$B13,'Unos prihoda i primitaka'!J$3:J$505)</f>
        <v>0</v>
      </c>
      <c r="H13" s="208">
        <f>SUMIF('Unos prihoda i primitaka'!$N$3:$N$505,$B13,'Unos prihoda i primitaka'!K$3:K$505)</f>
        <v>0</v>
      </c>
      <c r="I13" s="193" t="str">
        <f>'OPĆI DIO'!$C$1</f>
        <v>2160 SVEUČILIŠTE U RIJECI - GRAĐEVINSKI FAKULTET</v>
      </c>
    </row>
    <row r="14" spans="1:10">
      <c r="A14" s="155"/>
      <c r="B14" s="156">
        <v>84</v>
      </c>
      <c r="C14" s="156" t="s">
        <v>1674</v>
      </c>
      <c r="D14" s="209"/>
      <c r="E14" s="209"/>
      <c r="F14" s="208">
        <f>SUMIF('Unos prihoda i primitaka'!$N$3:$N$505,$B14,'Unos prihoda i primitaka'!I$3:I$505)</f>
        <v>93816</v>
      </c>
      <c r="G14" s="208">
        <f>SUMIF('Unos prihoda i primitaka'!$N$3:$N$505,$B14,'Unos prihoda i primitaka'!J$3:J$505)</f>
        <v>93816</v>
      </c>
      <c r="H14" s="208">
        <f>SUMIF('Unos prihoda i primitaka'!$N$3:$N$505,$B14,'Unos prihoda i primitaka'!K$3:K$505)</f>
        <v>0</v>
      </c>
      <c r="I14" s="193" t="str">
        <f>'OPĆI DIO'!$C$1</f>
        <v>2160 SVEUČILIŠTE U RIJECI - GRAĐEVINSKI FAKULTET</v>
      </c>
    </row>
    <row r="15" spans="1:10" s="193" customFormat="1">
      <c r="A15" s="157">
        <v>5</v>
      </c>
      <c r="B15" s="157"/>
      <c r="C15" s="158" t="s">
        <v>1675</v>
      </c>
      <c r="D15" s="211">
        <f>SUM(D16:D21)</f>
        <v>0</v>
      </c>
      <c r="E15" s="211">
        <f>SUM(E16:E21)</f>
        <v>0</v>
      </c>
      <c r="F15" s="211">
        <f>SUM(F16:F21)</f>
        <v>0</v>
      </c>
      <c r="G15" s="211">
        <f>SUM(G16:G21)</f>
        <v>0</v>
      </c>
      <c r="H15" s="211">
        <f>SUM(H16:H21)</f>
        <v>0</v>
      </c>
      <c r="I15" s="193" t="str">
        <f>'OPĆI DIO'!$C$1</f>
        <v>2160 SVEUČILIŠTE U RIJECI - GRAĐEVINSKI FAKULTET</v>
      </c>
    </row>
    <row r="16" spans="1:10">
      <c r="A16" s="156"/>
      <c r="B16" s="156">
        <v>51</v>
      </c>
      <c r="C16" s="159" t="s">
        <v>1676</v>
      </c>
      <c r="D16" s="209"/>
      <c r="E16" s="209"/>
      <c r="F16" s="210">
        <f>SUMIF('Unos rashoda i izdataka'!$Q$3:$Q$501,$B16,'Unos rashoda i izdataka'!K$3:K$501)+SUMIF('Unos rashoda P4'!$T$3:$T$501,$B16,'Unos rashoda P4'!I$3:I$501)</f>
        <v>0</v>
      </c>
      <c r="G16" s="210">
        <f>SUMIF('Unos rashoda i izdataka'!$Q$3:$Q$501,$B16,'Unos rashoda i izdataka'!L$3:L$501)+SUMIF('Unos rashoda P4'!$T$3:$T$501,$B16,'Unos rashoda P4'!J$3:J$501)</f>
        <v>0</v>
      </c>
      <c r="H16" s="210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2160 SVEUČILIŠTE U RIJECI - GRAĐEVINSKI FAKULTET</v>
      </c>
    </row>
    <row r="17" spans="1:9" ht="25.5">
      <c r="A17" s="156"/>
      <c r="B17" s="156">
        <v>52</v>
      </c>
      <c r="C17" s="159" t="s">
        <v>1677</v>
      </c>
      <c r="D17" s="209"/>
      <c r="E17" s="209"/>
      <c r="F17" s="210"/>
      <c r="G17" s="210"/>
      <c r="H17" s="210"/>
      <c r="I17" s="193"/>
    </row>
    <row r="18" spans="1:9" ht="25.5">
      <c r="A18" s="156"/>
      <c r="B18" s="156">
        <v>53</v>
      </c>
      <c r="C18" s="159" t="s">
        <v>1678</v>
      </c>
      <c r="D18" s="209"/>
      <c r="E18" s="209"/>
      <c r="F18" s="210"/>
      <c r="G18" s="210"/>
      <c r="H18" s="210"/>
      <c r="I18" s="193"/>
    </row>
    <row r="19" spans="1:9" ht="25.5">
      <c r="A19" s="156"/>
      <c r="B19" s="156">
        <v>54</v>
      </c>
      <c r="C19" s="159" t="s">
        <v>1679</v>
      </c>
      <c r="D19" s="209"/>
      <c r="E19" s="209"/>
      <c r="F19" s="210">
        <f>SUMIF('Unos rashoda i izdataka'!$Q$3:$Q$501,$B19,'Unos rashoda i izdataka'!K$3:K$501)+SUMIF('Unos rashoda P4'!$T$3:$T$501,$B19,'Unos rashoda P4'!I$3:I$501)</f>
        <v>0</v>
      </c>
      <c r="G19" s="210">
        <f>SUMIF('Unos rashoda i izdataka'!$Q$3:$Q$501,$B19,'Unos rashoda i izdataka'!L$3:L$501)+SUMIF('Unos rashoda P4'!$T$3:$T$501,$B19,'Unos rashoda P4'!J$3:J$501)</f>
        <v>0</v>
      </c>
      <c r="H19" s="210">
        <f>SUMIF('Unos rashoda i izdataka'!$Q$3:$Q$501,$B19,'Unos rashoda i izdataka'!M$3:M$501)+SUMIF('Unos rashoda P4'!$T$3:$T$501,$B19,'Unos rashoda P4'!K$3:K$501)</f>
        <v>0</v>
      </c>
      <c r="I19" s="193" t="str">
        <f>'OPĆI DIO'!$C$1</f>
        <v>2160 SVEUČILIŠTE U RIJECI - GRAĐEVINSKI FAKULTET</v>
      </c>
    </row>
    <row r="20" spans="1:9" ht="25.5">
      <c r="A20" s="156"/>
      <c r="B20" s="156">
        <v>55</v>
      </c>
      <c r="C20" s="159" t="s">
        <v>1680</v>
      </c>
      <c r="D20" s="209"/>
      <c r="E20" s="209"/>
      <c r="F20" s="210"/>
      <c r="G20" s="210"/>
      <c r="H20" s="210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ifain</dc:creator>
  <cp:keywords/>
  <dc:description/>
  <cp:lastModifiedBy>Nataša Ilić-Huserik</cp:lastModifiedBy>
  <cp:revision/>
  <cp:lastPrinted>2025-12-15T08:07:01Z</cp:lastPrinted>
  <dcterms:created xsi:type="dcterms:W3CDTF">2018-09-10T07:36:17Z</dcterms:created>
  <dcterms:modified xsi:type="dcterms:W3CDTF">2025-12-15T08:07:22Z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