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nilic\Documents\"/>
    </mc:Choice>
  </mc:AlternateContent>
  <xr:revisionPtr revIDLastSave="0" documentId="13_ncr:1_{5A44320E-5E8B-4DA3-84B4-897577EA8151}" xr6:coauthVersionLast="47" xr6:coauthVersionMax="47" xr10:uidLastSave="{00000000-0000-0000-0000-000000000000}"/>
  <bookViews>
    <workbookView xWindow="-120" yWindow="-120" windowWidth="29040" windowHeight="15840" firstSheet="4" activeTab="8" xr2:uid="{00000000-000D-0000-FFFF-FFFF00000000}"/>
  </bookViews>
  <sheets>
    <sheet name="SAŽETAK" sheetId="1" r:id="rId1"/>
    <sheet name="Prihodi po ek klasifikaciji" sheetId="3" r:id="rId2"/>
    <sheet name="Rashodi po ek.klasifikaciji" sheetId="12" r:id="rId3"/>
    <sheet name="Prihodi i rashodi po izvorima" sheetId="5" r:id="rId4"/>
    <sheet name="Rashodi prema funkcijskoj k " sheetId="8" r:id="rId5"/>
    <sheet name="Račun financiranja" sheetId="6" r:id="rId6"/>
    <sheet name="Račun fin prema izvorima f" sheetId="10" r:id="rId7"/>
    <sheet name="POSEBNI DIO" sheetId="16" r:id="rId8"/>
    <sheet name="POSEBNI DIO -RAD.DIO." sheetId="7" r:id="rId9"/>
  </sheets>
  <definedNames>
    <definedName name="_xlnm._FilterDatabase" localSheetId="7" hidden="1">'POSEBNI DIO'!$G$1:$G$745</definedName>
    <definedName name="_xlnm._FilterDatabase" localSheetId="8" hidden="1">'POSEBNI DIO -RAD.DIO.'!$E$1:$E$402</definedName>
    <definedName name="_xlnm._FilterDatabase" localSheetId="3" hidden="1">'Prihodi i rashodi po izvorima'!$B$1:$B$497</definedName>
    <definedName name="_xlnm._FilterDatabase" localSheetId="1" hidden="1">'Prihodi po ek klasifikaciji'!$F$1:$F$45</definedName>
    <definedName name="_xlnm.Print_Area" localSheetId="1">'Prihodi po ek klasifikaciji'!$B$1:$L$42</definedName>
    <definedName name="_xlnm.Print_Area" localSheetId="0">SAŽETAK!$B$1:$L$31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54" i="16" l="1"/>
  <c r="F463" i="16"/>
  <c r="F462" i="16"/>
  <c r="F458" i="16"/>
  <c r="J429" i="16"/>
  <c r="I429" i="16"/>
  <c r="H428" i="16"/>
  <c r="G428" i="16"/>
  <c r="F428" i="16"/>
  <c r="E428" i="16"/>
  <c r="J427" i="16"/>
  <c r="I427" i="16"/>
  <c r="J426" i="16"/>
  <c r="I426" i="16"/>
  <c r="J425" i="16"/>
  <c r="I425" i="16"/>
  <c r="J424" i="16"/>
  <c r="I424" i="16"/>
  <c r="J423" i="16"/>
  <c r="I423" i="16"/>
  <c r="J422" i="16"/>
  <c r="I422" i="16"/>
  <c r="H421" i="16"/>
  <c r="G421" i="16"/>
  <c r="F421" i="16"/>
  <c r="E421" i="16"/>
  <c r="J420" i="16"/>
  <c r="G420" i="16"/>
  <c r="I420" i="16" s="1"/>
  <c r="J419" i="16"/>
  <c r="G419" i="16"/>
  <c r="I419" i="16" s="1"/>
  <c r="J418" i="16"/>
  <c r="I418" i="16"/>
  <c r="G418" i="16"/>
  <c r="H417" i="16"/>
  <c r="H416" i="16" s="1"/>
  <c r="F417" i="16"/>
  <c r="F416" i="16" s="1"/>
  <c r="F415" i="16" s="1"/>
  <c r="F414" i="16" s="1"/>
  <c r="E417" i="16"/>
  <c r="E416" i="16" s="1"/>
  <c r="J413" i="16"/>
  <c r="I413" i="16"/>
  <c r="G405" i="7"/>
  <c r="F405" i="7"/>
  <c r="J517" i="16"/>
  <c r="I517" i="16"/>
  <c r="G516" i="16"/>
  <c r="I516" i="16" s="1"/>
  <c r="F516" i="16"/>
  <c r="E516" i="16"/>
  <c r="J515" i="16"/>
  <c r="I515" i="16"/>
  <c r="H514" i="16"/>
  <c r="G514" i="16"/>
  <c r="F514" i="16"/>
  <c r="E514" i="16"/>
  <c r="J512" i="16"/>
  <c r="G512" i="16"/>
  <c r="G511" i="16" s="1"/>
  <c r="H511" i="16"/>
  <c r="F511" i="16"/>
  <c r="E511" i="16"/>
  <c r="J510" i="16"/>
  <c r="G510" i="16"/>
  <c r="I510" i="16" s="1"/>
  <c r="H509" i="16"/>
  <c r="F509" i="16"/>
  <c r="E509" i="16"/>
  <c r="J508" i="16"/>
  <c r="G508" i="16"/>
  <c r="I508" i="16" s="1"/>
  <c r="H507" i="16"/>
  <c r="F507" i="16"/>
  <c r="E507" i="16"/>
  <c r="I501" i="16"/>
  <c r="J492" i="16"/>
  <c r="J494" i="16"/>
  <c r="J496" i="16"/>
  <c r="J499" i="16"/>
  <c r="J501" i="16"/>
  <c r="I499" i="16"/>
  <c r="F498" i="16"/>
  <c r="G498" i="16"/>
  <c r="H498" i="16"/>
  <c r="E498" i="16"/>
  <c r="F500" i="16"/>
  <c r="G500" i="16"/>
  <c r="G497" i="16" s="1"/>
  <c r="H500" i="16"/>
  <c r="E500" i="16"/>
  <c r="E497" i="16" s="1"/>
  <c r="G496" i="16"/>
  <c r="I496" i="16" s="1"/>
  <c r="H495" i="16"/>
  <c r="F495" i="16"/>
  <c r="E495" i="16"/>
  <c r="G494" i="16"/>
  <c r="G493" i="16" s="1"/>
  <c r="H493" i="16"/>
  <c r="F493" i="16"/>
  <c r="E493" i="16"/>
  <c r="G492" i="16"/>
  <c r="I492" i="16" s="1"/>
  <c r="H491" i="16"/>
  <c r="F491" i="16"/>
  <c r="G491" i="16" s="1"/>
  <c r="E491" i="16"/>
  <c r="J411" i="16"/>
  <c r="G411" i="16"/>
  <c r="I411" i="16" s="1"/>
  <c r="H410" i="16"/>
  <c r="F410" i="16"/>
  <c r="E410" i="16"/>
  <c r="J409" i="16"/>
  <c r="G409" i="16"/>
  <c r="I409" i="16" s="1"/>
  <c r="J408" i="16"/>
  <c r="G408" i="16"/>
  <c r="J407" i="16"/>
  <c r="G407" i="16"/>
  <c r="I407" i="16" s="1"/>
  <c r="J406" i="16"/>
  <c r="G406" i="16"/>
  <c r="I406" i="16" s="1"/>
  <c r="H405" i="16"/>
  <c r="F405" i="16"/>
  <c r="E405" i="16"/>
  <c r="J403" i="16"/>
  <c r="G403" i="16"/>
  <c r="I403" i="16" s="1"/>
  <c r="H402" i="16"/>
  <c r="F402" i="16"/>
  <c r="F401" i="16" s="1"/>
  <c r="E402" i="16"/>
  <c r="E401" i="16" s="1"/>
  <c r="J399" i="16"/>
  <c r="G399" i="16"/>
  <c r="I399" i="16" s="1"/>
  <c r="J398" i="16"/>
  <c r="G398" i="16"/>
  <c r="I398" i="16" s="1"/>
  <c r="J397" i="16"/>
  <c r="G397" i="16"/>
  <c r="I397" i="16" s="1"/>
  <c r="J396" i="16"/>
  <c r="G396" i="16"/>
  <c r="I396" i="16" s="1"/>
  <c r="H395" i="16"/>
  <c r="F395" i="16"/>
  <c r="E395" i="16"/>
  <c r="J394" i="16"/>
  <c r="G394" i="16"/>
  <c r="I394" i="16" s="1"/>
  <c r="H393" i="16"/>
  <c r="F393" i="16"/>
  <c r="E393" i="16"/>
  <c r="J392" i="16"/>
  <c r="G392" i="16"/>
  <c r="I392" i="16" s="1"/>
  <c r="J391" i="16"/>
  <c r="G391" i="16"/>
  <c r="I391" i="16" s="1"/>
  <c r="J390" i="16"/>
  <c r="G390" i="16"/>
  <c r="I390" i="16" s="1"/>
  <c r="J389" i="16"/>
  <c r="G389" i="16"/>
  <c r="I389" i="16" s="1"/>
  <c r="J388" i="16"/>
  <c r="G388" i="16"/>
  <c r="I388" i="16" s="1"/>
  <c r="J387" i="16"/>
  <c r="G387" i="16"/>
  <c r="I387" i="16" s="1"/>
  <c r="J386" i="16"/>
  <c r="G386" i="16"/>
  <c r="I386" i="16" s="1"/>
  <c r="H385" i="16"/>
  <c r="F385" i="16"/>
  <c r="E385" i="16"/>
  <c r="J384" i="16"/>
  <c r="G384" i="16"/>
  <c r="I384" i="16" s="1"/>
  <c r="J383" i="16"/>
  <c r="G383" i="16"/>
  <c r="I383" i="16" s="1"/>
  <c r="J382" i="16"/>
  <c r="G382" i="16"/>
  <c r="I382" i="16" s="1"/>
  <c r="J381" i="16"/>
  <c r="G381" i="16"/>
  <c r="I381" i="16" s="1"/>
  <c r="J380" i="16"/>
  <c r="G380" i="16"/>
  <c r="I380" i="16" s="1"/>
  <c r="H379" i="16"/>
  <c r="F379" i="16"/>
  <c r="E379" i="16"/>
  <c r="J378" i="16"/>
  <c r="I378" i="16"/>
  <c r="J377" i="16"/>
  <c r="I377" i="16"/>
  <c r="J376" i="16"/>
  <c r="I376" i="16"/>
  <c r="J375" i="16"/>
  <c r="G375" i="16"/>
  <c r="G374" i="16" s="1"/>
  <c r="H374" i="16"/>
  <c r="F374" i="16"/>
  <c r="E374" i="16"/>
  <c r="J372" i="16"/>
  <c r="G372" i="16"/>
  <c r="I372" i="16" s="1"/>
  <c r="H371" i="16"/>
  <c r="F371" i="16"/>
  <c r="E371" i="16"/>
  <c r="J370" i="16"/>
  <c r="G370" i="16"/>
  <c r="G369" i="16" s="1"/>
  <c r="H369" i="16"/>
  <c r="F369" i="16"/>
  <c r="E369" i="16"/>
  <c r="J368" i="16"/>
  <c r="G368" i="16"/>
  <c r="I368" i="16" s="1"/>
  <c r="H367" i="16"/>
  <c r="F367" i="16"/>
  <c r="E367" i="16"/>
  <c r="J363" i="16"/>
  <c r="I363" i="16"/>
  <c r="J485" i="16"/>
  <c r="G485" i="16"/>
  <c r="I485" i="16" s="1"/>
  <c r="H484" i="16"/>
  <c r="F484" i="16"/>
  <c r="F483" i="16" s="1"/>
  <c r="E484" i="16"/>
  <c r="E483" i="16" s="1"/>
  <c r="J482" i="16"/>
  <c r="G482" i="16"/>
  <c r="I482" i="16" s="1"/>
  <c r="H481" i="16"/>
  <c r="F481" i="16"/>
  <c r="E481" i="16"/>
  <c r="J480" i="16"/>
  <c r="G480" i="16"/>
  <c r="I480" i="16" s="1"/>
  <c r="H479" i="16"/>
  <c r="F479" i="16"/>
  <c r="E479" i="16"/>
  <c r="J478" i="16"/>
  <c r="G478" i="16"/>
  <c r="I478" i="16" s="1"/>
  <c r="H477" i="16"/>
  <c r="F477" i="16"/>
  <c r="G477" i="16" s="1"/>
  <c r="E477" i="16"/>
  <c r="J473" i="16"/>
  <c r="I473" i="16"/>
  <c r="J471" i="16"/>
  <c r="G471" i="16"/>
  <c r="G470" i="16" s="1"/>
  <c r="H470" i="16"/>
  <c r="F470" i="16"/>
  <c r="E470" i="16"/>
  <c r="J469" i="16"/>
  <c r="H468" i="16"/>
  <c r="F468" i="16"/>
  <c r="G469" i="16" s="1"/>
  <c r="E468" i="16"/>
  <c r="J467" i="16"/>
  <c r="I467" i="16"/>
  <c r="J466" i="16"/>
  <c r="G466" i="16"/>
  <c r="I466" i="16" s="1"/>
  <c r="F466" i="16"/>
  <c r="J465" i="16"/>
  <c r="G465" i="16"/>
  <c r="I465" i="16" s="1"/>
  <c r="J464" i="16"/>
  <c r="G464" i="16"/>
  <c r="I464" i="16" s="1"/>
  <c r="H463" i="16"/>
  <c r="H462" i="16" s="1"/>
  <c r="E463" i="16"/>
  <c r="J461" i="16"/>
  <c r="G461" i="16"/>
  <c r="G460" i="16" s="1"/>
  <c r="G459" i="16" s="1"/>
  <c r="H460" i="16"/>
  <c r="F460" i="16"/>
  <c r="F459" i="16" s="1"/>
  <c r="E460" i="16"/>
  <c r="E459" i="16" s="1"/>
  <c r="J457" i="16"/>
  <c r="G457" i="16"/>
  <c r="I457" i="16" s="1"/>
  <c r="J456" i="16"/>
  <c r="G456" i="16"/>
  <c r="I456" i="16" s="1"/>
  <c r="J455" i="16"/>
  <c r="G455" i="16"/>
  <c r="I455" i="16" s="1"/>
  <c r="H454" i="16"/>
  <c r="E454" i="16"/>
  <c r="J453" i="16"/>
  <c r="G453" i="16"/>
  <c r="I453" i="16" s="1"/>
  <c r="H452" i="16"/>
  <c r="F452" i="16"/>
  <c r="E452" i="16"/>
  <c r="J451" i="16"/>
  <c r="G451" i="16"/>
  <c r="I451" i="16" s="1"/>
  <c r="J450" i="16"/>
  <c r="G450" i="16"/>
  <c r="I450" i="16" s="1"/>
  <c r="J449" i="16"/>
  <c r="G449" i="16"/>
  <c r="I449" i="16" s="1"/>
  <c r="J448" i="16"/>
  <c r="G448" i="16"/>
  <c r="J447" i="16"/>
  <c r="G447" i="16"/>
  <c r="I447" i="16" s="1"/>
  <c r="J446" i="16"/>
  <c r="G446" i="16"/>
  <c r="I446" i="16" s="1"/>
  <c r="H445" i="16"/>
  <c r="F445" i="16"/>
  <c r="E445" i="16"/>
  <c r="J444" i="16"/>
  <c r="I444" i="16"/>
  <c r="J443" i="16"/>
  <c r="G443" i="16"/>
  <c r="I443" i="16" s="1"/>
  <c r="J442" i="16"/>
  <c r="G442" i="16"/>
  <c r="I442" i="16" s="1"/>
  <c r="J441" i="16"/>
  <c r="G441" i="16"/>
  <c r="I441" i="16" s="1"/>
  <c r="J440" i="16"/>
  <c r="G440" i="16"/>
  <c r="I440" i="16" s="1"/>
  <c r="J439" i="16"/>
  <c r="G439" i="16"/>
  <c r="I439" i="16" s="1"/>
  <c r="H438" i="16"/>
  <c r="F438" i="16"/>
  <c r="E438" i="16"/>
  <c r="J437" i="16"/>
  <c r="G437" i="16"/>
  <c r="I437" i="16" s="1"/>
  <c r="J436" i="16"/>
  <c r="G436" i="16"/>
  <c r="I436" i="16" s="1"/>
  <c r="H435" i="16"/>
  <c r="F435" i="16"/>
  <c r="E435" i="16"/>
  <c r="J431" i="16"/>
  <c r="I431" i="16"/>
  <c r="J278" i="16"/>
  <c r="G278" i="16"/>
  <c r="I278" i="16" s="1"/>
  <c r="H277" i="16"/>
  <c r="H276" i="16" s="1"/>
  <c r="F277" i="16"/>
  <c r="F276" i="16" s="1"/>
  <c r="E277" i="16"/>
  <c r="E276" i="16" s="1"/>
  <c r="J275" i="16"/>
  <c r="I275" i="16"/>
  <c r="J313" i="16"/>
  <c r="G313" i="16"/>
  <c r="I313" i="16" s="1"/>
  <c r="H312" i="16"/>
  <c r="F312" i="16"/>
  <c r="F311" i="16" s="1"/>
  <c r="E312" i="16"/>
  <c r="E311" i="16" s="1"/>
  <c r="E310" i="16" s="1"/>
  <c r="J309" i="16"/>
  <c r="I309" i="16"/>
  <c r="J308" i="16"/>
  <c r="G308" i="16"/>
  <c r="G307" i="16" s="1"/>
  <c r="H307" i="16"/>
  <c r="F307" i="16"/>
  <c r="E307" i="16"/>
  <c r="J306" i="16"/>
  <c r="G306" i="16"/>
  <c r="I306" i="16" s="1"/>
  <c r="J305" i="16"/>
  <c r="G305" i="16"/>
  <c r="I305" i="16" s="1"/>
  <c r="J304" i="16"/>
  <c r="I304" i="16"/>
  <c r="J303" i="16"/>
  <c r="G303" i="16"/>
  <c r="I303" i="16" s="1"/>
  <c r="H302" i="16"/>
  <c r="F302" i="16"/>
  <c r="E302" i="16"/>
  <c r="J301" i="16"/>
  <c r="I301" i="16"/>
  <c r="J300" i="16"/>
  <c r="G300" i="16"/>
  <c r="G296" i="16" s="1"/>
  <c r="J299" i="16"/>
  <c r="I299" i="16"/>
  <c r="J298" i="16"/>
  <c r="I298" i="16"/>
  <c r="J297" i="16"/>
  <c r="I297" i="16"/>
  <c r="H296" i="16"/>
  <c r="F296" i="16"/>
  <c r="E296" i="16"/>
  <c r="J295" i="16"/>
  <c r="G295" i="16"/>
  <c r="I295" i="16" s="1"/>
  <c r="J294" i="16"/>
  <c r="I294" i="16"/>
  <c r="J293" i="16"/>
  <c r="G293" i="16"/>
  <c r="G291" i="16" s="1"/>
  <c r="J292" i="16"/>
  <c r="I292" i="16"/>
  <c r="H291" i="16"/>
  <c r="F291" i="16"/>
  <c r="E291" i="16"/>
  <c r="J289" i="16"/>
  <c r="I289" i="16"/>
  <c r="H288" i="16"/>
  <c r="G288" i="16"/>
  <c r="F288" i="16"/>
  <c r="E288" i="16"/>
  <c r="J287" i="16"/>
  <c r="I287" i="16"/>
  <c r="H286" i="16"/>
  <c r="G286" i="16"/>
  <c r="F286" i="16"/>
  <c r="E286" i="16"/>
  <c r="J285" i="16"/>
  <c r="I285" i="16"/>
  <c r="H284" i="16"/>
  <c r="G284" i="16"/>
  <c r="F284" i="16"/>
  <c r="E284" i="16"/>
  <c r="J280" i="16"/>
  <c r="I280" i="16"/>
  <c r="J279" i="16"/>
  <c r="I279" i="16"/>
  <c r="J273" i="16"/>
  <c r="I273" i="16"/>
  <c r="H272" i="16"/>
  <c r="G272" i="16"/>
  <c r="F272" i="16"/>
  <c r="E272" i="16"/>
  <c r="J271" i="16"/>
  <c r="G271" i="16"/>
  <c r="I271" i="16" s="1"/>
  <c r="J270" i="16"/>
  <c r="G270" i="16"/>
  <c r="I270" i="16" s="1"/>
  <c r="J269" i="16"/>
  <c r="G269" i="16"/>
  <c r="I269" i="16" s="1"/>
  <c r="J268" i="16"/>
  <c r="G268" i="16"/>
  <c r="I268" i="16" s="1"/>
  <c r="H267" i="16"/>
  <c r="F267" i="16"/>
  <c r="E267" i="16"/>
  <c r="J265" i="16"/>
  <c r="G265" i="16"/>
  <c r="G264" i="16" s="1"/>
  <c r="G263" i="16" s="1"/>
  <c r="H264" i="16"/>
  <c r="H263" i="16" s="1"/>
  <c r="F264" i="16"/>
  <c r="F263" i="16" s="1"/>
  <c r="E264" i="16"/>
  <c r="E263" i="16" s="1"/>
  <c r="J261" i="16"/>
  <c r="I261" i="16"/>
  <c r="H260" i="16"/>
  <c r="H259" i="16" s="1"/>
  <c r="G260" i="16"/>
  <c r="G259" i="16" s="1"/>
  <c r="F260" i="16"/>
  <c r="F259" i="16" s="1"/>
  <c r="E260" i="16"/>
  <c r="E259" i="16" s="1"/>
  <c r="J258" i="16"/>
  <c r="G258" i="16"/>
  <c r="I258" i="16" s="1"/>
  <c r="J257" i="16"/>
  <c r="I257" i="16"/>
  <c r="J256" i="16"/>
  <c r="G256" i="16"/>
  <c r="I256" i="16" s="1"/>
  <c r="J255" i="16"/>
  <c r="G255" i="16"/>
  <c r="I255" i="16" s="1"/>
  <c r="H254" i="16"/>
  <c r="F254" i="16"/>
  <c r="E254" i="16"/>
  <c r="J253" i="16"/>
  <c r="G253" i="16"/>
  <c r="I253" i="16" s="1"/>
  <c r="H252" i="16"/>
  <c r="F252" i="16"/>
  <c r="E252" i="16"/>
  <c r="J251" i="16"/>
  <c r="G251" i="16"/>
  <c r="I251" i="16" s="1"/>
  <c r="J250" i="16"/>
  <c r="I250" i="16"/>
  <c r="J249" i="16"/>
  <c r="I249" i="16"/>
  <c r="J248" i="16"/>
  <c r="G248" i="16"/>
  <c r="I248" i="16" s="1"/>
  <c r="J247" i="16"/>
  <c r="G247" i="16"/>
  <c r="I247" i="16" s="1"/>
  <c r="J246" i="16"/>
  <c r="G246" i="16"/>
  <c r="I246" i="16" s="1"/>
  <c r="J245" i="16"/>
  <c r="I245" i="16"/>
  <c r="H244" i="16"/>
  <c r="F244" i="16"/>
  <c r="E244" i="16"/>
  <c r="J243" i="16"/>
  <c r="I243" i="16"/>
  <c r="J242" i="16"/>
  <c r="I242" i="16"/>
  <c r="J241" i="16"/>
  <c r="I241" i="16"/>
  <c r="J240" i="16"/>
  <c r="I240" i="16"/>
  <c r="J239" i="16"/>
  <c r="I239" i="16"/>
  <c r="H238" i="16"/>
  <c r="G238" i="16"/>
  <c r="F238" i="16"/>
  <c r="E238" i="16"/>
  <c r="J237" i="16"/>
  <c r="G237" i="16"/>
  <c r="I237" i="16" s="1"/>
  <c r="J236" i="16"/>
  <c r="G236" i="16"/>
  <c r="I236" i="16" s="1"/>
  <c r="J235" i="16"/>
  <c r="G235" i="16"/>
  <c r="I235" i="16" s="1"/>
  <c r="J234" i="16"/>
  <c r="G234" i="16"/>
  <c r="I234" i="16" s="1"/>
  <c r="H233" i="16"/>
  <c r="F233" i="16"/>
  <c r="J231" i="16"/>
  <c r="G231" i="16"/>
  <c r="I231" i="16" s="1"/>
  <c r="H230" i="16"/>
  <c r="F230" i="16"/>
  <c r="E230" i="16"/>
  <c r="J229" i="16"/>
  <c r="G229" i="16"/>
  <c r="I229" i="16" s="1"/>
  <c r="H228" i="16"/>
  <c r="F228" i="16"/>
  <c r="E228" i="16"/>
  <c r="J227" i="16"/>
  <c r="G227" i="16"/>
  <c r="G226" i="16" s="1"/>
  <c r="H226" i="16"/>
  <c r="F226" i="16"/>
  <c r="E226" i="16"/>
  <c r="J222" i="16"/>
  <c r="I222" i="16"/>
  <c r="J221" i="16"/>
  <c r="I221" i="16"/>
  <c r="J548" i="16"/>
  <c r="G548" i="16"/>
  <c r="I548" i="16" s="1"/>
  <c r="H547" i="16"/>
  <c r="F547" i="16"/>
  <c r="F546" i="16" s="1"/>
  <c r="F545" i="16" s="1"/>
  <c r="E547" i="16"/>
  <c r="E546" i="16" s="1"/>
  <c r="E545" i="16" s="1"/>
  <c r="J544" i="16"/>
  <c r="G544" i="16"/>
  <c r="I544" i="16" s="1"/>
  <c r="J543" i="16"/>
  <c r="G543" i="16"/>
  <c r="I543" i="16" s="1"/>
  <c r="H542" i="16"/>
  <c r="F542" i="16"/>
  <c r="E542" i="16"/>
  <c r="J541" i="16"/>
  <c r="G541" i="16"/>
  <c r="I541" i="16" s="1"/>
  <c r="H540" i="16"/>
  <c r="F540" i="16"/>
  <c r="E540" i="16"/>
  <c r="J539" i="16"/>
  <c r="G539" i="16"/>
  <c r="I539" i="16" s="1"/>
  <c r="J538" i="16"/>
  <c r="G538" i="16"/>
  <c r="I538" i="16" s="1"/>
  <c r="J537" i="16"/>
  <c r="G537" i="16"/>
  <c r="H536" i="16"/>
  <c r="F536" i="16"/>
  <c r="E536" i="16"/>
  <c r="J534" i="16"/>
  <c r="G534" i="16"/>
  <c r="I534" i="16" s="1"/>
  <c r="H533" i="16"/>
  <c r="F533" i="16"/>
  <c r="E533" i="16"/>
  <c r="J532" i="16"/>
  <c r="G532" i="16"/>
  <c r="I532" i="16" s="1"/>
  <c r="H531" i="16"/>
  <c r="F531" i="16"/>
  <c r="E531" i="16"/>
  <c r="J530" i="16"/>
  <c r="G530" i="16"/>
  <c r="I530" i="16" s="1"/>
  <c r="H529" i="16"/>
  <c r="F529" i="16"/>
  <c r="E529" i="16"/>
  <c r="J524" i="16"/>
  <c r="I524" i="16"/>
  <c r="J523" i="16"/>
  <c r="I523" i="16"/>
  <c r="H522" i="16"/>
  <c r="H521" i="16" s="1"/>
  <c r="G522" i="16"/>
  <c r="G521" i="16" s="1"/>
  <c r="G520" i="16" s="1"/>
  <c r="G519" i="16" s="1"/>
  <c r="F522" i="16"/>
  <c r="F521" i="16" s="1"/>
  <c r="F520" i="16" s="1"/>
  <c r="F519" i="16" s="1"/>
  <c r="E522" i="16"/>
  <c r="E521" i="16" s="1"/>
  <c r="E520" i="16" s="1"/>
  <c r="E519" i="16" s="1"/>
  <c r="J518" i="16"/>
  <c r="I518" i="16"/>
  <c r="J361" i="16"/>
  <c r="I361" i="16"/>
  <c r="G360" i="16"/>
  <c r="I360" i="16" s="1"/>
  <c r="F360" i="16"/>
  <c r="E360" i="16"/>
  <c r="J360" i="16" s="1"/>
  <c r="J359" i="16"/>
  <c r="G359" i="16"/>
  <c r="H358" i="16"/>
  <c r="F358" i="16"/>
  <c r="E358" i="16"/>
  <c r="J357" i="16"/>
  <c r="G357" i="16"/>
  <c r="I357" i="16" s="1"/>
  <c r="J356" i="16"/>
  <c r="G356" i="16"/>
  <c r="I356" i="16" s="1"/>
  <c r="J355" i="16"/>
  <c r="G355" i="16"/>
  <c r="I355" i="16" s="1"/>
  <c r="F354" i="16"/>
  <c r="E354" i="16"/>
  <c r="J354" i="16" s="1"/>
  <c r="J352" i="16"/>
  <c r="G352" i="16"/>
  <c r="H351" i="16"/>
  <c r="H350" i="16" s="1"/>
  <c r="F351" i="16"/>
  <c r="F350" i="16" s="1"/>
  <c r="E351" i="16"/>
  <c r="J348" i="16"/>
  <c r="G348" i="16"/>
  <c r="I348" i="16" s="1"/>
  <c r="J347" i="16"/>
  <c r="G347" i="16"/>
  <c r="J346" i="16"/>
  <c r="G346" i="16"/>
  <c r="I346" i="16" s="1"/>
  <c r="H345" i="16"/>
  <c r="F345" i="16"/>
  <c r="E345" i="16"/>
  <c r="J344" i="16"/>
  <c r="G344" i="16"/>
  <c r="I344" i="16" s="1"/>
  <c r="H343" i="16"/>
  <c r="F343" i="16"/>
  <c r="E343" i="16"/>
  <c r="J342" i="16"/>
  <c r="G342" i="16"/>
  <c r="I342" i="16" s="1"/>
  <c r="J341" i="16"/>
  <c r="G341" i="16"/>
  <c r="I341" i="16" s="1"/>
  <c r="J340" i="16"/>
  <c r="G340" i="16"/>
  <c r="I340" i="16" s="1"/>
  <c r="J339" i="16"/>
  <c r="G339" i="16"/>
  <c r="J338" i="16"/>
  <c r="G338" i="16"/>
  <c r="I338" i="16" s="1"/>
  <c r="J337" i="16"/>
  <c r="G337" i="16"/>
  <c r="I337" i="16" s="1"/>
  <c r="H336" i="16"/>
  <c r="F336" i="16"/>
  <c r="E336" i="16"/>
  <c r="J335" i="16"/>
  <c r="G335" i="16"/>
  <c r="I335" i="16" s="1"/>
  <c r="J334" i="16"/>
  <c r="G334" i="16"/>
  <c r="I334" i="16" s="1"/>
  <c r="J333" i="16"/>
  <c r="G333" i="16"/>
  <c r="I333" i="16" s="1"/>
  <c r="J332" i="16"/>
  <c r="G332" i="16"/>
  <c r="I332" i="16" s="1"/>
  <c r="J331" i="16"/>
  <c r="G331" i="16"/>
  <c r="I331" i="16" s="1"/>
  <c r="H330" i="16"/>
  <c r="F330" i="16"/>
  <c r="E330" i="16"/>
  <c r="J329" i="16"/>
  <c r="G329" i="16"/>
  <c r="I329" i="16" s="1"/>
  <c r="J328" i="16"/>
  <c r="G328" i="16"/>
  <c r="I328" i="16" s="1"/>
  <c r="J327" i="16"/>
  <c r="G327" i="16"/>
  <c r="J326" i="16"/>
  <c r="G326" i="16"/>
  <c r="I326" i="16" s="1"/>
  <c r="H325" i="16"/>
  <c r="F325" i="16"/>
  <c r="E325" i="16"/>
  <c r="J323" i="16"/>
  <c r="G323" i="16"/>
  <c r="I323" i="16" s="1"/>
  <c r="H322" i="16"/>
  <c r="F322" i="16"/>
  <c r="E322" i="16"/>
  <c r="J321" i="16"/>
  <c r="G321" i="16"/>
  <c r="I321" i="16" s="1"/>
  <c r="H320" i="16"/>
  <c r="F320" i="16"/>
  <c r="E320" i="16"/>
  <c r="J319" i="16"/>
  <c r="G319" i="16"/>
  <c r="H318" i="16"/>
  <c r="F318" i="16"/>
  <c r="E318" i="16"/>
  <c r="J314" i="16"/>
  <c r="I314" i="16"/>
  <c r="J220" i="16"/>
  <c r="G220" i="16"/>
  <c r="I220" i="16" s="1"/>
  <c r="H219" i="16"/>
  <c r="F219" i="16"/>
  <c r="E219" i="16"/>
  <c r="J218" i="16"/>
  <c r="G218" i="16"/>
  <c r="H217" i="16"/>
  <c r="F217" i="16"/>
  <c r="E217" i="16"/>
  <c r="J216" i="16"/>
  <c r="G216" i="16"/>
  <c r="I216" i="16" s="1"/>
  <c r="J215" i="16"/>
  <c r="G215" i="16"/>
  <c r="H214" i="16"/>
  <c r="F214" i="16"/>
  <c r="E214" i="16"/>
  <c r="J212" i="16"/>
  <c r="G212" i="16"/>
  <c r="I212" i="16" s="1"/>
  <c r="H211" i="16"/>
  <c r="H210" i="16" s="1"/>
  <c r="F211" i="16"/>
  <c r="F210" i="16" s="1"/>
  <c r="E211" i="16"/>
  <c r="E210" i="16" s="1"/>
  <c r="J208" i="16"/>
  <c r="I208" i="16"/>
  <c r="H207" i="16"/>
  <c r="H206" i="16" s="1"/>
  <c r="G207" i="16"/>
  <c r="G206" i="16" s="1"/>
  <c r="F207" i="16"/>
  <c r="F206" i="16" s="1"/>
  <c r="E207" i="16"/>
  <c r="E206" i="16" s="1"/>
  <c r="J205" i="16"/>
  <c r="I205" i="16"/>
  <c r="H204" i="16"/>
  <c r="G204" i="16"/>
  <c r="G203" i="16" s="1"/>
  <c r="F204" i="16"/>
  <c r="F203" i="16" s="1"/>
  <c r="E204" i="16"/>
  <c r="E203" i="16" s="1"/>
  <c r="J202" i="16"/>
  <c r="G202" i="16"/>
  <c r="I202" i="16" s="1"/>
  <c r="H201" i="16"/>
  <c r="H200" i="16" s="1"/>
  <c r="F201" i="16"/>
  <c r="F200" i="16" s="1"/>
  <c r="E201" i="16"/>
  <c r="E200" i="16" s="1"/>
  <c r="J199" i="16"/>
  <c r="G199" i="16"/>
  <c r="I199" i="16" s="1"/>
  <c r="J198" i="16"/>
  <c r="G198" i="16"/>
  <c r="I198" i="16" s="1"/>
  <c r="J197" i="16"/>
  <c r="G197" i="16"/>
  <c r="I197" i="16" s="1"/>
  <c r="H196" i="16"/>
  <c r="F196" i="16"/>
  <c r="F195" i="16" s="1"/>
  <c r="E196" i="16"/>
  <c r="E195" i="16" s="1"/>
  <c r="J194" i="16"/>
  <c r="G194" i="16"/>
  <c r="I194" i="16" s="1"/>
  <c r="J193" i="16"/>
  <c r="G193" i="16"/>
  <c r="I193" i="16" s="1"/>
  <c r="J192" i="16"/>
  <c r="G192" i="16"/>
  <c r="I192" i="16" s="1"/>
  <c r="J191" i="16"/>
  <c r="G191" i="16"/>
  <c r="I191" i="16" s="1"/>
  <c r="J190" i="16"/>
  <c r="G190" i="16"/>
  <c r="H189" i="16"/>
  <c r="F189" i="16"/>
  <c r="E189" i="16"/>
  <c r="J188" i="16"/>
  <c r="G188" i="16"/>
  <c r="H187" i="16"/>
  <c r="F187" i="16"/>
  <c r="E187" i="16"/>
  <c r="J186" i="16"/>
  <c r="G186" i="16"/>
  <c r="I186" i="16" s="1"/>
  <c r="J185" i="16"/>
  <c r="G185" i="16"/>
  <c r="I185" i="16" s="1"/>
  <c r="J184" i="16"/>
  <c r="G184" i="16"/>
  <c r="I184" i="16" s="1"/>
  <c r="J183" i="16"/>
  <c r="G183" i="16"/>
  <c r="I183" i="16" s="1"/>
  <c r="J182" i="16"/>
  <c r="G182" i="16"/>
  <c r="I182" i="16" s="1"/>
  <c r="J181" i="16"/>
  <c r="G181" i="16"/>
  <c r="I181" i="16" s="1"/>
  <c r="J180" i="16"/>
  <c r="G180" i="16"/>
  <c r="I180" i="16" s="1"/>
  <c r="J179" i="16"/>
  <c r="G179" i="16"/>
  <c r="I179" i="16" s="1"/>
  <c r="J178" i="16"/>
  <c r="G178" i="16"/>
  <c r="I178" i="16" s="1"/>
  <c r="H177" i="16"/>
  <c r="F177" i="16"/>
  <c r="E177" i="16"/>
  <c r="J176" i="16"/>
  <c r="G176" i="16"/>
  <c r="I176" i="16" s="1"/>
  <c r="J175" i="16"/>
  <c r="G175" i="16"/>
  <c r="I175" i="16" s="1"/>
  <c r="J174" i="16"/>
  <c r="G174" i="16"/>
  <c r="I174" i="16" s="1"/>
  <c r="J173" i="16"/>
  <c r="G173" i="16"/>
  <c r="I173" i="16" s="1"/>
  <c r="J172" i="16"/>
  <c r="G172" i="16"/>
  <c r="I172" i="16" s="1"/>
  <c r="J171" i="16"/>
  <c r="G171" i="16"/>
  <c r="I171" i="16" s="1"/>
  <c r="H170" i="16"/>
  <c r="F170" i="16"/>
  <c r="E170" i="16"/>
  <c r="J169" i="16"/>
  <c r="G169" i="16"/>
  <c r="I169" i="16" s="1"/>
  <c r="J168" i="16"/>
  <c r="G168" i="16"/>
  <c r="I168" i="16" s="1"/>
  <c r="J167" i="16"/>
  <c r="G167" i="16"/>
  <c r="I167" i="16" s="1"/>
  <c r="J166" i="16"/>
  <c r="G166" i="16"/>
  <c r="I166" i="16" s="1"/>
  <c r="H165" i="16"/>
  <c r="F165" i="16"/>
  <c r="E165" i="16"/>
  <c r="J163" i="16"/>
  <c r="G163" i="16"/>
  <c r="G162" i="16" s="1"/>
  <c r="H162" i="16"/>
  <c r="F162" i="16"/>
  <c r="E162" i="16"/>
  <c r="J161" i="16"/>
  <c r="G161" i="16"/>
  <c r="I161" i="16" s="1"/>
  <c r="H160" i="16"/>
  <c r="F160" i="16"/>
  <c r="E160" i="16"/>
  <c r="J159" i="16"/>
  <c r="G159" i="16"/>
  <c r="G158" i="16" s="1"/>
  <c r="H158" i="16"/>
  <c r="F158" i="16"/>
  <c r="E158" i="16"/>
  <c r="J154" i="16"/>
  <c r="I154" i="16"/>
  <c r="J153" i="16"/>
  <c r="I153" i="16"/>
  <c r="J152" i="16"/>
  <c r="G152" i="16"/>
  <c r="I152" i="16" s="1"/>
  <c r="H151" i="16"/>
  <c r="F151" i="16"/>
  <c r="E151" i="16"/>
  <c r="J150" i="16"/>
  <c r="G150" i="16"/>
  <c r="H149" i="16"/>
  <c r="F149" i="16"/>
  <c r="E149" i="16"/>
  <c r="J148" i="16"/>
  <c r="G148" i="16"/>
  <c r="H147" i="16"/>
  <c r="F147" i="16"/>
  <c r="E147" i="16"/>
  <c r="J146" i="16"/>
  <c r="G146" i="16"/>
  <c r="I146" i="16" s="1"/>
  <c r="J145" i="16"/>
  <c r="G145" i="16"/>
  <c r="I145" i="16" s="1"/>
  <c r="J144" i="16"/>
  <c r="G144" i="16"/>
  <c r="I144" i="16" s="1"/>
  <c r="J143" i="16"/>
  <c r="G143" i="16"/>
  <c r="I143" i="16" s="1"/>
  <c r="H142" i="16"/>
  <c r="F142" i="16"/>
  <c r="E142" i="16"/>
  <c r="J140" i="16"/>
  <c r="G140" i="16"/>
  <c r="H139" i="16"/>
  <c r="F139" i="16"/>
  <c r="F138" i="16" s="1"/>
  <c r="E139" i="16"/>
  <c r="E138" i="16" s="1"/>
  <c r="J136" i="16"/>
  <c r="I136" i="16"/>
  <c r="H135" i="16"/>
  <c r="H134" i="16" s="1"/>
  <c r="G135" i="16"/>
  <c r="G134" i="16" s="1"/>
  <c r="F135" i="16"/>
  <c r="F134" i="16" s="1"/>
  <c r="E135" i="16"/>
  <c r="E134" i="16" s="1"/>
  <c r="J133" i="16"/>
  <c r="G133" i="16"/>
  <c r="H132" i="16"/>
  <c r="F132" i="16"/>
  <c r="F131" i="16" s="1"/>
  <c r="E132" i="16"/>
  <c r="E131" i="16" s="1"/>
  <c r="J130" i="16"/>
  <c r="G130" i="16"/>
  <c r="I130" i="16" s="1"/>
  <c r="J129" i="16"/>
  <c r="G129" i="16"/>
  <c r="H128" i="16"/>
  <c r="F128" i="16"/>
  <c r="F127" i="16" s="1"/>
  <c r="E128" i="16"/>
  <c r="E127" i="16" s="1"/>
  <c r="J126" i="16"/>
  <c r="G126" i="16"/>
  <c r="I126" i="16" s="1"/>
  <c r="J125" i="16"/>
  <c r="G125" i="16"/>
  <c r="J124" i="16"/>
  <c r="G124" i="16"/>
  <c r="I124" i="16" s="1"/>
  <c r="J123" i="16"/>
  <c r="G123" i="16"/>
  <c r="I123" i="16" s="1"/>
  <c r="H122" i="16"/>
  <c r="F122" i="16"/>
  <c r="E122" i="16"/>
  <c r="J121" i="16"/>
  <c r="G121" i="16"/>
  <c r="I121" i="16" s="1"/>
  <c r="H120" i="16"/>
  <c r="F120" i="16"/>
  <c r="E120" i="16"/>
  <c r="J119" i="16"/>
  <c r="G119" i="16"/>
  <c r="I119" i="16" s="1"/>
  <c r="J118" i="16"/>
  <c r="G118" i="16"/>
  <c r="I118" i="16" s="1"/>
  <c r="J117" i="16"/>
  <c r="G117" i="16"/>
  <c r="I117" i="16" s="1"/>
  <c r="J116" i="16"/>
  <c r="G116" i="16"/>
  <c r="I116" i="16" s="1"/>
  <c r="J115" i="16"/>
  <c r="G115" i="16"/>
  <c r="I115" i="16" s="1"/>
  <c r="J114" i="16"/>
  <c r="G114" i="16"/>
  <c r="I114" i="16" s="1"/>
  <c r="H113" i="16"/>
  <c r="F113" i="16"/>
  <c r="E113" i="16"/>
  <c r="J112" i="16"/>
  <c r="G112" i="16"/>
  <c r="I112" i="16" s="1"/>
  <c r="J111" i="16"/>
  <c r="G111" i="16"/>
  <c r="I111" i="16" s="1"/>
  <c r="J110" i="16"/>
  <c r="G110" i="16"/>
  <c r="I110" i="16" s="1"/>
  <c r="J109" i="16"/>
  <c r="G109" i="16"/>
  <c r="I109" i="16" s="1"/>
  <c r="J108" i="16"/>
  <c r="G108" i="16"/>
  <c r="I108" i="16" s="1"/>
  <c r="J107" i="16"/>
  <c r="G107" i="16"/>
  <c r="I107" i="16" s="1"/>
  <c r="H106" i="16"/>
  <c r="F106" i="16"/>
  <c r="E106" i="16"/>
  <c r="J105" i="16"/>
  <c r="G105" i="16"/>
  <c r="I105" i="16" s="1"/>
  <c r="J104" i="16"/>
  <c r="G104" i="16"/>
  <c r="I104" i="16" s="1"/>
  <c r="J103" i="16"/>
  <c r="G103" i="16"/>
  <c r="I103" i="16" s="1"/>
  <c r="J102" i="16"/>
  <c r="G102" i="16"/>
  <c r="I102" i="16" s="1"/>
  <c r="H101" i="16"/>
  <c r="F101" i="16"/>
  <c r="E101" i="16"/>
  <c r="J99" i="16"/>
  <c r="G99" i="16"/>
  <c r="H98" i="16"/>
  <c r="F98" i="16"/>
  <c r="E98" i="16"/>
  <c r="J97" i="16"/>
  <c r="G97" i="16"/>
  <c r="H96" i="16"/>
  <c r="F96" i="16"/>
  <c r="E96" i="16"/>
  <c r="J95" i="16"/>
  <c r="G95" i="16"/>
  <c r="I95" i="16" s="1"/>
  <c r="H94" i="16"/>
  <c r="F94" i="16"/>
  <c r="E94" i="16"/>
  <c r="J90" i="16"/>
  <c r="I90" i="16"/>
  <c r="J89" i="16"/>
  <c r="I89" i="16"/>
  <c r="J88" i="16"/>
  <c r="I88" i="16"/>
  <c r="H87" i="16"/>
  <c r="H86" i="16" s="1"/>
  <c r="G87" i="16"/>
  <c r="F87" i="16"/>
  <c r="F86" i="16" s="1"/>
  <c r="F85" i="16" s="1"/>
  <c r="E87" i="16"/>
  <c r="J84" i="16"/>
  <c r="I84" i="16"/>
  <c r="H83" i="16"/>
  <c r="I83" i="16" s="1"/>
  <c r="F83" i="16"/>
  <c r="E83" i="16"/>
  <c r="J82" i="16"/>
  <c r="I82" i="16"/>
  <c r="J81" i="16"/>
  <c r="I81" i="16"/>
  <c r="J80" i="16"/>
  <c r="I80" i="16"/>
  <c r="H79" i="16"/>
  <c r="G79" i="16"/>
  <c r="F79" i="16"/>
  <c r="E79" i="16"/>
  <c r="J78" i="16"/>
  <c r="I78" i="16"/>
  <c r="J77" i="16"/>
  <c r="I77" i="16"/>
  <c r="H76" i="16"/>
  <c r="G76" i="16"/>
  <c r="F76" i="16"/>
  <c r="E76" i="16"/>
  <c r="J75" i="16"/>
  <c r="I75" i="16"/>
  <c r="J74" i="16"/>
  <c r="I74" i="16"/>
  <c r="H73" i="16"/>
  <c r="G73" i="16"/>
  <c r="F73" i="16"/>
  <c r="E73" i="16"/>
  <c r="J69" i="16"/>
  <c r="I69" i="16"/>
  <c r="J68" i="16"/>
  <c r="I68" i="16"/>
  <c r="J67" i="16"/>
  <c r="G67" i="16"/>
  <c r="H66" i="16"/>
  <c r="F66" i="16"/>
  <c r="E66" i="16"/>
  <c r="J65" i="16"/>
  <c r="G65" i="16"/>
  <c r="G64" i="16" s="1"/>
  <c r="H64" i="16"/>
  <c r="F64" i="16"/>
  <c r="E64" i="16"/>
  <c r="J63" i="16"/>
  <c r="G63" i="16"/>
  <c r="I63" i="16" s="1"/>
  <c r="J62" i="16"/>
  <c r="G62" i="16"/>
  <c r="I62" i="16" s="1"/>
  <c r="H61" i="16"/>
  <c r="F61" i="16"/>
  <c r="E61" i="16"/>
  <c r="J59" i="16"/>
  <c r="G59" i="16"/>
  <c r="H58" i="16"/>
  <c r="F58" i="16"/>
  <c r="F57" i="16" s="1"/>
  <c r="E58" i="16"/>
  <c r="E57" i="16" s="1"/>
  <c r="J55" i="16"/>
  <c r="I55" i="16"/>
  <c r="H54" i="16"/>
  <c r="G54" i="16"/>
  <c r="F54" i="16"/>
  <c r="F53" i="16" s="1"/>
  <c r="E54" i="16"/>
  <c r="E53" i="16" s="1"/>
  <c r="J52" i="16"/>
  <c r="I52" i="16"/>
  <c r="J51" i="16"/>
  <c r="G51" i="16"/>
  <c r="G50" i="16" s="1"/>
  <c r="G49" i="16" s="1"/>
  <c r="H50" i="16"/>
  <c r="H49" i="16" s="1"/>
  <c r="F50" i="16"/>
  <c r="F49" i="16" s="1"/>
  <c r="E50" i="16"/>
  <c r="E49" i="16" s="1"/>
  <c r="J48" i="16"/>
  <c r="G48" i="16"/>
  <c r="I48" i="16" s="1"/>
  <c r="J47" i="16"/>
  <c r="F47" i="16"/>
  <c r="G47" i="16" s="1"/>
  <c r="I47" i="16" s="1"/>
  <c r="J46" i="16"/>
  <c r="G46" i="16"/>
  <c r="I46" i="16" s="1"/>
  <c r="J45" i="16"/>
  <c r="G45" i="16"/>
  <c r="I45" i="16" s="1"/>
  <c r="H44" i="16"/>
  <c r="E44" i="16"/>
  <c r="J43" i="16"/>
  <c r="G43" i="16"/>
  <c r="H42" i="16"/>
  <c r="F42" i="16"/>
  <c r="E42" i="16"/>
  <c r="J41" i="16"/>
  <c r="G41" i="16"/>
  <c r="I41" i="16" s="1"/>
  <c r="J40" i="16"/>
  <c r="G40" i="16"/>
  <c r="I40" i="16" s="1"/>
  <c r="J39" i="16"/>
  <c r="G39" i="16"/>
  <c r="I39" i="16" s="1"/>
  <c r="J38" i="16"/>
  <c r="G38" i="16"/>
  <c r="I38" i="16" s="1"/>
  <c r="J37" i="16"/>
  <c r="G37" i="16"/>
  <c r="I37" i="16" s="1"/>
  <c r="J36" i="16"/>
  <c r="G36" i="16"/>
  <c r="I36" i="16" s="1"/>
  <c r="J35" i="16"/>
  <c r="G35" i="16"/>
  <c r="J34" i="16"/>
  <c r="G34" i="16"/>
  <c r="I34" i="16" s="1"/>
  <c r="J33" i="16"/>
  <c r="G33" i="16"/>
  <c r="I33" i="16" s="1"/>
  <c r="H32" i="16"/>
  <c r="F32" i="16"/>
  <c r="E32" i="16"/>
  <c r="J31" i="16"/>
  <c r="G31" i="16"/>
  <c r="I31" i="16" s="1"/>
  <c r="J30" i="16"/>
  <c r="G30" i="16"/>
  <c r="I30" i="16" s="1"/>
  <c r="J29" i="16"/>
  <c r="G29" i="16"/>
  <c r="I29" i="16" s="1"/>
  <c r="J28" i="16"/>
  <c r="G28" i="16"/>
  <c r="J27" i="16"/>
  <c r="G27" i="16"/>
  <c r="I27" i="16" s="1"/>
  <c r="J26" i="16"/>
  <c r="G26" i="16"/>
  <c r="I26" i="16" s="1"/>
  <c r="H25" i="16"/>
  <c r="F25" i="16"/>
  <c r="E25" i="16"/>
  <c r="J24" i="16"/>
  <c r="G24" i="16"/>
  <c r="I24" i="16" s="1"/>
  <c r="J23" i="16"/>
  <c r="G23" i="16"/>
  <c r="I23" i="16" s="1"/>
  <c r="J22" i="16"/>
  <c r="G22" i="16"/>
  <c r="H21" i="16"/>
  <c r="F21" i="16"/>
  <c r="E21" i="16"/>
  <c r="J19" i="16"/>
  <c r="G19" i="16"/>
  <c r="H18" i="16"/>
  <c r="F18" i="16"/>
  <c r="E18" i="16"/>
  <c r="J17" i="16"/>
  <c r="G17" i="16"/>
  <c r="H16" i="16"/>
  <c r="F16" i="16"/>
  <c r="E16" i="16"/>
  <c r="J15" i="16"/>
  <c r="G15" i="16"/>
  <c r="H14" i="16"/>
  <c r="F14" i="16"/>
  <c r="E14" i="16"/>
  <c r="J10" i="16"/>
  <c r="I10" i="16"/>
  <c r="J9" i="16"/>
  <c r="I9" i="16"/>
  <c r="F342" i="5"/>
  <c r="J11" i="3"/>
  <c r="J10" i="3"/>
  <c r="G23" i="1"/>
  <c r="L22" i="1"/>
  <c r="K22" i="1"/>
  <c r="K23" i="1"/>
  <c r="K21" i="1"/>
  <c r="J23" i="1"/>
  <c r="I25" i="1"/>
  <c r="I24" i="1"/>
  <c r="J416" i="16" l="1"/>
  <c r="J417" i="16"/>
  <c r="J428" i="16"/>
  <c r="E415" i="16"/>
  <c r="E414" i="16" s="1"/>
  <c r="J421" i="16"/>
  <c r="I428" i="16"/>
  <c r="J511" i="16"/>
  <c r="I421" i="16"/>
  <c r="G417" i="16"/>
  <c r="G416" i="16" s="1"/>
  <c r="G415" i="16" s="1"/>
  <c r="G414" i="16" s="1"/>
  <c r="H415" i="16"/>
  <c r="I514" i="16"/>
  <c r="F513" i="16"/>
  <c r="J507" i="16"/>
  <c r="I512" i="16"/>
  <c r="G509" i="16"/>
  <c r="I509" i="16" s="1"/>
  <c r="J516" i="16"/>
  <c r="F506" i="16"/>
  <c r="H506" i="16"/>
  <c r="G513" i="16"/>
  <c r="J514" i="16"/>
  <c r="E513" i="16"/>
  <c r="E506" i="16"/>
  <c r="J509" i="16"/>
  <c r="G507" i="16"/>
  <c r="I511" i="16"/>
  <c r="H513" i="16"/>
  <c r="J491" i="16"/>
  <c r="F497" i="16"/>
  <c r="I498" i="16"/>
  <c r="I493" i="16"/>
  <c r="G495" i="16"/>
  <c r="I495" i="16" s="1"/>
  <c r="H497" i="16"/>
  <c r="J497" i="16" s="1"/>
  <c r="E490" i="16"/>
  <c r="E489" i="16" s="1"/>
  <c r="E488" i="16" s="1"/>
  <c r="J495" i="16"/>
  <c r="J498" i="16"/>
  <c r="I500" i="16"/>
  <c r="I491" i="16"/>
  <c r="J493" i="16"/>
  <c r="F490" i="16"/>
  <c r="I494" i="16"/>
  <c r="J500" i="16"/>
  <c r="H490" i="16"/>
  <c r="I370" i="16"/>
  <c r="G371" i="16"/>
  <c r="J374" i="16"/>
  <c r="G393" i="16"/>
  <c r="I393" i="16" s="1"/>
  <c r="J395" i="16"/>
  <c r="E404" i="16"/>
  <c r="E400" i="16" s="1"/>
  <c r="J367" i="16"/>
  <c r="I374" i="16"/>
  <c r="F404" i="16"/>
  <c r="F400" i="16" s="1"/>
  <c r="H366" i="16"/>
  <c r="I369" i="16"/>
  <c r="I375" i="16"/>
  <c r="J410" i="16"/>
  <c r="J393" i="16"/>
  <c r="F366" i="16"/>
  <c r="J369" i="16"/>
  <c r="J379" i="16"/>
  <c r="J385" i="16"/>
  <c r="G402" i="16"/>
  <c r="G401" i="16" s="1"/>
  <c r="G367" i="16"/>
  <c r="I367" i="16" s="1"/>
  <c r="H373" i="16"/>
  <c r="J402" i="16"/>
  <c r="G405" i="16"/>
  <c r="I405" i="16" s="1"/>
  <c r="F373" i="16"/>
  <c r="G410" i="16"/>
  <c r="I410" i="16" s="1"/>
  <c r="J371" i="16"/>
  <c r="E373" i="16"/>
  <c r="G385" i="16"/>
  <c r="I385" i="16" s="1"/>
  <c r="G395" i="16"/>
  <c r="I395" i="16" s="1"/>
  <c r="H404" i="16"/>
  <c r="J405" i="16"/>
  <c r="I408" i="16"/>
  <c r="E366" i="16"/>
  <c r="G379" i="16"/>
  <c r="H401" i="16"/>
  <c r="G484" i="16"/>
  <c r="G483" i="16" s="1"/>
  <c r="G481" i="16"/>
  <c r="I481" i="16" s="1"/>
  <c r="J477" i="16"/>
  <c r="G479" i="16"/>
  <c r="J481" i="16"/>
  <c r="J479" i="16"/>
  <c r="J484" i="16"/>
  <c r="H483" i="16"/>
  <c r="J483" i="16" s="1"/>
  <c r="E476" i="16"/>
  <c r="E475" i="16" s="1"/>
  <c r="E474" i="16" s="1"/>
  <c r="F476" i="16"/>
  <c r="F475" i="16" s="1"/>
  <c r="F474" i="16" s="1"/>
  <c r="I477" i="16"/>
  <c r="H476" i="16"/>
  <c r="E434" i="16"/>
  <c r="E433" i="16" s="1"/>
  <c r="J454" i="16"/>
  <c r="F434" i="16"/>
  <c r="F433" i="16" s="1"/>
  <c r="J445" i="16"/>
  <c r="G452" i="16"/>
  <c r="I452" i="16" s="1"/>
  <c r="J470" i="16"/>
  <c r="G277" i="16"/>
  <c r="G276" i="16" s="1"/>
  <c r="I276" i="16" s="1"/>
  <c r="G445" i="16"/>
  <c r="I445" i="16" s="1"/>
  <c r="J452" i="16"/>
  <c r="I461" i="16"/>
  <c r="J435" i="16"/>
  <c r="J438" i="16"/>
  <c r="I470" i="16"/>
  <c r="I469" i="16"/>
  <c r="G468" i="16"/>
  <c r="I468" i="16" s="1"/>
  <c r="G435" i="16"/>
  <c r="I435" i="16" s="1"/>
  <c r="G454" i="16"/>
  <c r="I454" i="16" s="1"/>
  <c r="J463" i="16"/>
  <c r="I460" i="16"/>
  <c r="J468" i="16"/>
  <c r="G438" i="16"/>
  <c r="I438" i="16" s="1"/>
  <c r="I448" i="16"/>
  <c r="H459" i="16"/>
  <c r="J460" i="16"/>
  <c r="E462" i="16"/>
  <c r="E458" i="16" s="1"/>
  <c r="G463" i="16"/>
  <c r="I471" i="16"/>
  <c r="H434" i="16"/>
  <c r="I296" i="16"/>
  <c r="F290" i="16"/>
  <c r="E283" i="16"/>
  <c r="J302" i="16"/>
  <c r="J277" i="16"/>
  <c r="J276" i="16"/>
  <c r="J312" i="16"/>
  <c r="J307" i="16"/>
  <c r="I291" i="16"/>
  <c r="H311" i="16"/>
  <c r="H310" i="16" s="1"/>
  <c r="F283" i="16"/>
  <c r="J286" i="16"/>
  <c r="G302" i="16"/>
  <c r="G290" i="16" s="1"/>
  <c r="J252" i="16"/>
  <c r="F266" i="16"/>
  <c r="F262" i="16" s="1"/>
  <c r="G283" i="16"/>
  <c r="H290" i="16"/>
  <c r="J291" i="16"/>
  <c r="I293" i="16"/>
  <c r="I308" i="16"/>
  <c r="G312" i="16"/>
  <c r="G311" i="16" s="1"/>
  <c r="G310" i="16" s="1"/>
  <c r="J284" i="16"/>
  <c r="J288" i="16"/>
  <c r="E290" i="16"/>
  <c r="J296" i="16"/>
  <c r="I300" i="16"/>
  <c r="I284" i="16"/>
  <c r="I286" i="16"/>
  <c r="I288" i="16"/>
  <c r="I307" i="16"/>
  <c r="H283" i="16"/>
  <c r="J254" i="16"/>
  <c r="E232" i="16"/>
  <c r="J230" i="16"/>
  <c r="J244" i="16"/>
  <c r="E266" i="16"/>
  <c r="E262" i="16" s="1"/>
  <c r="G228" i="16"/>
  <c r="I228" i="16" s="1"/>
  <c r="I265" i="16"/>
  <c r="J272" i="16"/>
  <c r="F225" i="16"/>
  <c r="F232" i="16"/>
  <c r="J259" i="16"/>
  <c r="I260" i="16"/>
  <c r="I227" i="16"/>
  <c r="I238" i="16"/>
  <c r="J260" i="16"/>
  <c r="I264" i="16"/>
  <c r="G267" i="16"/>
  <c r="I267" i="16" s="1"/>
  <c r="I272" i="16"/>
  <c r="J238" i="16"/>
  <c r="J264" i="16"/>
  <c r="H266" i="16"/>
  <c r="J226" i="16"/>
  <c r="J228" i="16"/>
  <c r="G230" i="16"/>
  <c r="I230" i="16" s="1"/>
  <c r="H232" i="16"/>
  <c r="G244" i="16"/>
  <c r="I244" i="16" s="1"/>
  <c r="G252" i="16"/>
  <c r="I252" i="16" s="1"/>
  <c r="G254" i="16"/>
  <c r="I254" i="16" s="1"/>
  <c r="J267" i="16"/>
  <c r="J263" i="16"/>
  <c r="I226" i="16"/>
  <c r="I259" i="16"/>
  <c r="I263" i="16"/>
  <c r="H225" i="16"/>
  <c r="J233" i="16"/>
  <c r="E225" i="16"/>
  <c r="G233" i="16"/>
  <c r="G322" i="16"/>
  <c r="I322" i="16" s="1"/>
  <c r="H60" i="16"/>
  <c r="J142" i="16"/>
  <c r="J162" i="16"/>
  <c r="J79" i="16"/>
  <c r="J106" i="16"/>
  <c r="J151" i="16"/>
  <c r="J189" i="16"/>
  <c r="F93" i="16"/>
  <c r="G540" i="16"/>
  <c r="I540" i="16" s="1"/>
  <c r="G533" i="16"/>
  <c r="I533" i="16" s="1"/>
  <c r="I51" i="16"/>
  <c r="G120" i="16"/>
  <c r="I120" i="16" s="1"/>
  <c r="G211" i="16"/>
  <c r="G210" i="16" s="1"/>
  <c r="I210" i="16" s="1"/>
  <c r="J214" i="16"/>
  <c r="G320" i="16"/>
  <c r="I320" i="16" s="1"/>
  <c r="E60" i="16"/>
  <c r="E56" i="16" s="1"/>
  <c r="J120" i="16"/>
  <c r="J207" i="16"/>
  <c r="J44" i="16"/>
  <c r="J98" i="16"/>
  <c r="J149" i="16"/>
  <c r="G219" i="16"/>
  <c r="I219" i="16" s="1"/>
  <c r="J345" i="16"/>
  <c r="E535" i="16"/>
  <c r="F213" i="16"/>
  <c r="F209" i="16" s="1"/>
  <c r="J42" i="16"/>
  <c r="J217" i="16"/>
  <c r="J343" i="16"/>
  <c r="G529" i="16"/>
  <c r="I529" i="16" s="1"/>
  <c r="G547" i="16"/>
  <c r="G546" i="16" s="1"/>
  <c r="G545" i="16" s="1"/>
  <c r="J18" i="16"/>
  <c r="I79" i="16"/>
  <c r="F157" i="16"/>
  <c r="G187" i="16"/>
  <c r="I187" i="16" s="1"/>
  <c r="I188" i="16"/>
  <c r="E13" i="16"/>
  <c r="G139" i="16"/>
  <c r="G138" i="16" s="1"/>
  <c r="I140" i="16"/>
  <c r="I148" i="16"/>
  <c r="G147" i="16"/>
  <c r="I147" i="16" s="1"/>
  <c r="I163" i="16"/>
  <c r="I190" i="16"/>
  <c r="G189" i="16"/>
  <c r="I189" i="16" s="1"/>
  <c r="I339" i="16"/>
  <c r="G336" i="16"/>
  <c r="I336" i="16" s="1"/>
  <c r="J87" i="16"/>
  <c r="E86" i="16"/>
  <c r="E85" i="16" s="1"/>
  <c r="G122" i="16"/>
  <c r="I122" i="16" s="1"/>
  <c r="I319" i="16"/>
  <c r="G318" i="16"/>
  <c r="I318" i="16" s="1"/>
  <c r="I215" i="16"/>
  <c r="G214" i="16"/>
  <c r="I214" i="16" s="1"/>
  <c r="I359" i="16"/>
  <c r="G358" i="16"/>
  <c r="I358" i="16" s="1"/>
  <c r="I15" i="16"/>
  <c r="G14" i="16"/>
  <c r="I14" i="16" s="1"/>
  <c r="J61" i="16"/>
  <c r="J318" i="16"/>
  <c r="F13" i="16"/>
  <c r="F324" i="16"/>
  <c r="E528" i="16"/>
  <c r="J533" i="16"/>
  <c r="F353" i="16"/>
  <c r="F349" i="16" s="1"/>
  <c r="J522" i="16"/>
  <c r="G21" i="16"/>
  <c r="I21" i="16" s="1"/>
  <c r="I22" i="16"/>
  <c r="E72" i="16"/>
  <c r="E71" i="16" s="1"/>
  <c r="I87" i="16"/>
  <c r="J113" i="16"/>
  <c r="J122" i="16"/>
  <c r="J165" i="16"/>
  <c r="J320" i="16"/>
  <c r="H324" i="16"/>
  <c r="I522" i="16"/>
  <c r="F528" i="16"/>
  <c r="J531" i="16"/>
  <c r="G542" i="16"/>
  <c r="I542" i="16" s="1"/>
  <c r="F44" i="16"/>
  <c r="F20" i="16" s="1"/>
  <c r="J73" i="16"/>
  <c r="I73" i="16"/>
  <c r="I133" i="16"/>
  <c r="G132" i="16"/>
  <c r="G131" i="16" s="1"/>
  <c r="J16" i="16"/>
  <c r="G42" i="16"/>
  <c r="I42" i="16" s="1"/>
  <c r="I43" i="16"/>
  <c r="I54" i="16"/>
  <c r="G53" i="16"/>
  <c r="I59" i="16"/>
  <c r="G58" i="16"/>
  <c r="I65" i="16"/>
  <c r="E93" i="16"/>
  <c r="J64" i="16"/>
  <c r="I64" i="16"/>
  <c r="I99" i="16"/>
  <c r="G98" i="16"/>
  <c r="I98" i="16" s="1"/>
  <c r="I158" i="16"/>
  <c r="J158" i="16"/>
  <c r="J542" i="16"/>
  <c r="I19" i="16"/>
  <c r="G18" i="16"/>
  <c r="I18" i="16" s="1"/>
  <c r="J50" i="16"/>
  <c r="I50" i="16"/>
  <c r="H72" i="16"/>
  <c r="I129" i="16"/>
  <c r="G128" i="16"/>
  <c r="J14" i="16"/>
  <c r="G16" i="16"/>
  <c r="I17" i="16"/>
  <c r="E20" i="16"/>
  <c r="I67" i="16"/>
  <c r="G66" i="16"/>
  <c r="I66" i="16" s="1"/>
  <c r="I97" i="16"/>
  <c r="G96" i="16"/>
  <c r="I96" i="16" s="1"/>
  <c r="F100" i="16"/>
  <c r="G101" i="16"/>
  <c r="I101" i="16" s="1"/>
  <c r="I150" i="16"/>
  <c r="G149" i="16"/>
  <c r="I149" i="16" s="1"/>
  <c r="I218" i="16"/>
  <c r="G217" i="16"/>
  <c r="I217" i="16" s="1"/>
  <c r="I352" i="16"/>
  <c r="G351" i="16"/>
  <c r="I351" i="16" s="1"/>
  <c r="G25" i="16"/>
  <c r="I25" i="16" s="1"/>
  <c r="G32" i="16"/>
  <c r="I32" i="16" s="1"/>
  <c r="J54" i="16"/>
  <c r="F60" i="16"/>
  <c r="F56" i="16" s="1"/>
  <c r="J66" i="16"/>
  <c r="F72" i="16"/>
  <c r="F71" i="16" s="1"/>
  <c r="F70" i="16" s="1"/>
  <c r="J76" i="16"/>
  <c r="G94" i="16"/>
  <c r="J101" i="16"/>
  <c r="J128" i="16"/>
  <c r="H138" i="16"/>
  <c r="J138" i="16" s="1"/>
  <c r="I159" i="16"/>
  <c r="F164" i="16"/>
  <c r="E164" i="16"/>
  <c r="J211" i="16"/>
  <c r="J219" i="16"/>
  <c r="J351" i="16"/>
  <c r="E350" i="16"/>
  <c r="J350" i="16" s="1"/>
  <c r="J521" i="16"/>
  <c r="I521" i="16"/>
  <c r="I207" i="16"/>
  <c r="J540" i="16"/>
  <c r="J21" i="16"/>
  <c r="J25" i="16"/>
  <c r="J32" i="16"/>
  <c r="J58" i="16"/>
  <c r="G72" i="16"/>
  <c r="G71" i="16" s="1"/>
  <c r="G70" i="16" s="1"/>
  <c r="J83" i="16"/>
  <c r="J94" i="16"/>
  <c r="J96" i="16"/>
  <c r="E100" i="16"/>
  <c r="G142" i="16"/>
  <c r="I142" i="16" s="1"/>
  <c r="G165" i="16"/>
  <c r="I165" i="16" s="1"/>
  <c r="E324" i="16"/>
  <c r="J325" i="16"/>
  <c r="H353" i="16"/>
  <c r="J358" i="16"/>
  <c r="I162" i="16"/>
  <c r="J201" i="16"/>
  <c r="E213" i="16"/>
  <c r="E209" i="16" s="1"/>
  <c r="E317" i="16"/>
  <c r="J336" i="16"/>
  <c r="E353" i="16"/>
  <c r="J536" i="16"/>
  <c r="J547" i="16"/>
  <c r="F535" i="16"/>
  <c r="I134" i="16"/>
  <c r="J134" i="16"/>
  <c r="J49" i="16"/>
  <c r="G44" i="16"/>
  <c r="I44" i="16" s="1"/>
  <c r="H13" i="16"/>
  <c r="I28" i="16"/>
  <c r="I35" i="16"/>
  <c r="I49" i="16"/>
  <c r="H53" i="16"/>
  <c r="H57" i="16"/>
  <c r="G61" i="16"/>
  <c r="I76" i="16"/>
  <c r="H85" i="16"/>
  <c r="H93" i="16"/>
  <c r="G106" i="16"/>
  <c r="I106" i="16" s="1"/>
  <c r="G113" i="16"/>
  <c r="I113" i="16" s="1"/>
  <c r="I125" i="16"/>
  <c r="H127" i="16"/>
  <c r="I135" i="16"/>
  <c r="G151" i="16"/>
  <c r="H157" i="16"/>
  <c r="G160" i="16"/>
  <c r="I160" i="16" s="1"/>
  <c r="J200" i="16"/>
  <c r="G201" i="16"/>
  <c r="I347" i="16"/>
  <c r="G345" i="16"/>
  <c r="I345" i="16" s="1"/>
  <c r="J132" i="16"/>
  <c r="H131" i="16"/>
  <c r="H20" i="16"/>
  <c r="G86" i="16"/>
  <c r="H100" i="16"/>
  <c r="J135" i="16"/>
  <c r="J139" i="16"/>
  <c r="E141" i="16"/>
  <c r="E137" i="16" s="1"/>
  <c r="F141" i="16"/>
  <c r="F137" i="16" s="1"/>
  <c r="H141" i="16"/>
  <c r="G170" i="16"/>
  <c r="G177" i="16"/>
  <c r="I177" i="16" s="1"/>
  <c r="H164" i="16"/>
  <c r="J187" i="16"/>
  <c r="J210" i="16"/>
  <c r="F317" i="16"/>
  <c r="J322" i="16"/>
  <c r="I327" i="16"/>
  <c r="G325" i="16"/>
  <c r="I325" i="16" s="1"/>
  <c r="G343" i="16"/>
  <c r="I343" i="16" s="1"/>
  <c r="J147" i="16"/>
  <c r="J160" i="16"/>
  <c r="E157" i="16"/>
  <c r="J170" i="16"/>
  <c r="J177" i="16"/>
  <c r="J196" i="16"/>
  <c r="H195" i="16"/>
  <c r="J204" i="16"/>
  <c r="H203" i="16"/>
  <c r="I204" i="16"/>
  <c r="J206" i="16"/>
  <c r="I206" i="16"/>
  <c r="J330" i="16"/>
  <c r="H528" i="16"/>
  <c r="J529" i="16"/>
  <c r="I537" i="16"/>
  <c r="G536" i="16"/>
  <c r="G196" i="16"/>
  <c r="G195" i="16" s="1"/>
  <c r="H213" i="16"/>
  <c r="H317" i="16"/>
  <c r="G330" i="16"/>
  <c r="I330" i="16" s="1"/>
  <c r="G354" i="16"/>
  <c r="G531" i="16"/>
  <c r="H535" i="16"/>
  <c r="H546" i="16"/>
  <c r="H520" i="16"/>
  <c r="H519" i="16" s="1"/>
  <c r="F253" i="7"/>
  <c r="I416" i="16" l="1"/>
  <c r="I417" i="16"/>
  <c r="I415" i="16"/>
  <c r="H414" i="16"/>
  <c r="J415" i="16"/>
  <c r="F505" i="16"/>
  <c r="F504" i="16" s="1"/>
  <c r="J506" i="16"/>
  <c r="E432" i="16"/>
  <c r="I519" i="16"/>
  <c r="J519" i="16"/>
  <c r="H505" i="16"/>
  <c r="H504" i="16" s="1"/>
  <c r="F432" i="16"/>
  <c r="E505" i="16"/>
  <c r="E504" i="16" s="1"/>
  <c r="I507" i="16"/>
  <c r="G506" i="16"/>
  <c r="J513" i="16"/>
  <c r="I513" i="16"/>
  <c r="F489" i="16"/>
  <c r="F488" i="16" s="1"/>
  <c r="I497" i="16"/>
  <c r="G490" i="16"/>
  <c r="G489" i="16" s="1"/>
  <c r="G488" i="16" s="1"/>
  <c r="H489" i="16"/>
  <c r="J490" i="16"/>
  <c r="G366" i="16"/>
  <c r="I366" i="16" s="1"/>
  <c r="I371" i="16"/>
  <c r="J373" i="16"/>
  <c r="H365" i="16"/>
  <c r="J366" i="16"/>
  <c r="I402" i="16"/>
  <c r="F365" i="16"/>
  <c r="F364" i="16" s="1"/>
  <c r="E365" i="16"/>
  <c r="E364" i="16" s="1"/>
  <c r="G404" i="16"/>
  <c r="G400" i="16" s="1"/>
  <c r="I379" i="16"/>
  <c r="G373" i="16"/>
  <c r="I373" i="16" s="1"/>
  <c r="J404" i="16"/>
  <c r="J401" i="16"/>
  <c r="H400" i="16"/>
  <c r="I401" i="16"/>
  <c r="I484" i="16"/>
  <c r="G476" i="16"/>
  <c r="G475" i="16" s="1"/>
  <c r="G474" i="16" s="1"/>
  <c r="I479" i="16"/>
  <c r="I483" i="16"/>
  <c r="J476" i="16"/>
  <c r="H475" i="16"/>
  <c r="I277" i="16"/>
  <c r="G434" i="16"/>
  <c r="G433" i="16" s="1"/>
  <c r="J462" i="16"/>
  <c r="I463" i="16"/>
  <c r="G462" i="16"/>
  <c r="J434" i="16"/>
  <c r="H433" i="16"/>
  <c r="I459" i="16"/>
  <c r="J459" i="16"/>
  <c r="H458" i="16"/>
  <c r="J266" i="16"/>
  <c r="F282" i="16"/>
  <c r="F281" i="16" s="1"/>
  <c r="E282" i="16"/>
  <c r="E281" i="16" s="1"/>
  <c r="I302" i="16"/>
  <c r="I311" i="16"/>
  <c r="J311" i="16"/>
  <c r="J290" i="16"/>
  <c r="I290" i="16"/>
  <c r="G282" i="16"/>
  <c r="G281" i="16" s="1"/>
  <c r="I312" i="16"/>
  <c r="I283" i="16"/>
  <c r="J283" i="16"/>
  <c r="H282" i="16"/>
  <c r="I310" i="16"/>
  <c r="J310" i="16"/>
  <c r="E224" i="16"/>
  <c r="E223" i="16" s="1"/>
  <c r="J232" i="16"/>
  <c r="G266" i="16"/>
  <c r="G262" i="16" s="1"/>
  <c r="G225" i="16"/>
  <c r="I225" i="16" s="1"/>
  <c r="F224" i="16"/>
  <c r="F223" i="16" s="1"/>
  <c r="H262" i="16"/>
  <c r="J262" i="16" s="1"/>
  <c r="G232" i="16"/>
  <c r="I232" i="16" s="1"/>
  <c r="J225" i="16"/>
  <c r="H224" i="16"/>
  <c r="I233" i="16"/>
  <c r="F156" i="16"/>
  <c r="F155" i="16" s="1"/>
  <c r="H137" i="16"/>
  <c r="J137" i="16" s="1"/>
  <c r="J324" i="16"/>
  <c r="I547" i="16"/>
  <c r="E527" i="16"/>
  <c r="E526" i="16" s="1"/>
  <c r="E525" i="16" s="1"/>
  <c r="J60" i="16"/>
  <c r="F92" i="16"/>
  <c r="F91" i="16" s="1"/>
  <c r="I211" i="16"/>
  <c r="J86" i="16"/>
  <c r="G317" i="16"/>
  <c r="I317" i="16" s="1"/>
  <c r="E349" i="16"/>
  <c r="G350" i="16"/>
  <c r="I350" i="16" s="1"/>
  <c r="F527" i="16"/>
  <c r="F526" i="16" s="1"/>
  <c r="F525" i="16" s="1"/>
  <c r="E12" i="16"/>
  <c r="E11" i="16" s="1"/>
  <c r="F12" i="16"/>
  <c r="F11" i="16" s="1"/>
  <c r="G13" i="16"/>
  <c r="I13" i="16" s="1"/>
  <c r="J72" i="16"/>
  <c r="E156" i="16"/>
  <c r="E155" i="16" s="1"/>
  <c r="F316" i="16"/>
  <c r="F315" i="16" s="1"/>
  <c r="E70" i="16"/>
  <c r="G213" i="16"/>
  <c r="G209" i="16" s="1"/>
  <c r="I138" i="16"/>
  <c r="I139" i="16"/>
  <c r="G93" i="16"/>
  <c r="I93" i="16" s="1"/>
  <c r="I94" i="16"/>
  <c r="I72" i="16"/>
  <c r="J353" i="16"/>
  <c r="E92" i="16"/>
  <c r="E91" i="16" s="1"/>
  <c r="I16" i="16"/>
  <c r="E316" i="16"/>
  <c r="H349" i="16"/>
  <c r="H71" i="16"/>
  <c r="I71" i="16" s="1"/>
  <c r="I132" i="16"/>
  <c r="I128" i="16"/>
  <c r="G127" i="16"/>
  <c r="I127" i="16" s="1"/>
  <c r="G57" i="16"/>
  <c r="I57" i="16" s="1"/>
  <c r="I58" i="16"/>
  <c r="J546" i="16"/>
  <c r="H545" i="16"/>
  <c r="I546" i="16"/>
  <c r="I195" i="16"/>
  <c r="J195" i="16"/>
  <c r="J100" i="16"/>
  <c r="I131" i="16"/>
  <c r="J131" i="16"/>
  <c r="J93" i="16"/>
  <c r="H92" i="16"/>
  <c r="I61" i="16"/>
  <c r="G60" i="16"/>
  <c r="G100" i="16"/>
  <c r="J535" i="16"/>
  <c r="G528" i="16"/>
  <c r="I528" i="16" s="1"/>
  <c r="I531" i="16"/>
  <c r="J317" i="16"/>
  <c r="H316" i="16"/>
  <c r="H527" i="16"/>
  <c r="J528" i="16"/>
  <c r="I203" i="16"/>
  <c r="J203" i="16"/>
  <c r="G164" i="16"/>
  <c r="I164" i="16" s="1"/>
  <c r="I170" i="16"/>
  <c r="G85" i="16"/>
  <c r="I85" i="16" s="1"/>
  <c r="I86" i="16"/>
  <c r="G157" i="16"/>
  <c r="I157" i="16" s="1"/>
  <c r="J85" i="16"/>
  <c r="J213" i="16"/>
  <c r="I536" i="16"/>
  <c r="G535" i="16"/>
  <c r="I535" i="16" s="1"/>
  <c r="G324" i="16"/>
  <c r="I324" i="16" s="1"/>
  <c r="I201" i="16"/>
  <c r="G200" i="16"/>
  <c r="I200" i="16" s="1"/>
  <c r="J157" i="16"/>
  <c r="H156" i="16"/>
  <c r="J127" i="16"/>
  <c r="J57" i="16"/>
  <c r="H56" i="16"/>
  <c r="J13" i="16"/>
  <c r="H12" i="16"/>
  <c r="J520" i="16"/>
  <c r="I520" i="16"/>
  <c r="G353" i="16"/>
  <c r="I354" i="16"/>
  <c r="I196" i="16"/>
  <c r="H209" i="16"/>
  <c r="J164" i="16"/>
  <c r="J141" i="16"/>
  <c r="J20" i="16"/>
  <c r="I151" i="16"/>
  <c r="G141" i="16"/>
  <c r="G137" i="16" s="1"/>
  <c r="J53" i="16"/>
  <c r="I53" i="16"/>
  <c r="G20" i="16"/>
  <c r="H19" i="3"/>
  <c r="F33" i="5"/>
  <c r="D33" i="5"/>
  <c r="E35" i="5"/>
  <c r="C33" i="5"/>
  <c r="D38" i="5"/>
  <c r="J270" i="7"/>
  <c r="K270" i="7"/>
  <c r="F8" i="16" l="1"/>
  <c r="J414" i="16"/>
  <c r="I414" i="16"/>
  <c r="J505" i="16"/>
  <c r="J504" i="16"/>
  <c r="G505" i="16"/>
  <c r="I506" i="16"/>
  <c r="I490" i="16"/>
  <c r="I489" i="16"/>
  <c r="J489" i="16"/>
  <c r="H488" i="16"/>
  <c r="H364" i="16"/>
  <c r="J364" i="16" s="1"/>
  <c r="J365" i="16"/>
  <c r="I404" i="16"/>
  <c r="G365" i="16"/>
  <c r="J400" i="16"/>
  <c r="I400" i="16"/>
  <c r="I476" i="16"/>
  <c r="J475" i="16"/>
  <c r="H474" i="16"/>
  <c r="I475" i="16"/>
  <c r="I434" i="16"/>
  <c r="H432" i="16"/>
  <c r="J458" i="16"/>
  <c r="G458" i="16"/>
  <c r="G432" i="16" s="1"/>
  <c r="I462" i="16"/>
  <c r="J433" i="16"/>
  <c r="I433" i="16"/>
  <c r="J282" i="16"/>
  <c r="H281" i="16"/>
  <c r="I282" i="16"/>
  <c r="I262" i="16"/>
  <c r="G224" i="16"/>
  <c r="G223" i="16" s="1"/>
  <c r="I266" i="16"/>
  <c r="J224" i="16"/>
  <c r="H223" i="16"/>
  <c r="J349" i="16"/>
  <c r="I137" i="16"/>
  <c r="E315" i="16"/>
  <c r="E8" i="16" s="1"/>
  <c r="H70" i="16"/>
  <c r="J70" i="16" s="1"/>
  <c r="G12" i="16"/>
  <c r="I12" i="16" s="1"/>
  <c r="I141" i="16"/>
  <c r="I213" i="16"/>
  <c r="G92" i="16"/>
  <c r="G91" i="16" s="1"/>
  <c r="J71" i="16"/>
  <c r="G316" i="16"/>
  <c r="J545" i="16"/>
  <c r="I545" i="16"/>
  <c r="I209" i="16"/>
  <c r="J209" i="16"/>
  <c r="J12" i="16"/>
  <c r="H11" i="16"/>
  <c r="J316" i="16"/>
  <c r="H315" i="16"/>
  <c r="G527" i="16"/>
  <c r="G526" i="16" s="1"/>
  <c r="G525" i="16" s="1"/>
  <c r="J92" i="16"/>
  <c r="H91" i="16"/>
  <c r="I20" i="16"/>
  <c r="G349" i="16"/>
  <c r="I349" i="16" s="1"/>
  <c r="I353" i="16"/>
  <c r="J56" i="16"/>
  <c r="J156" i="16"/>
  <c r="H155" i="16"/>
  <c r="G156" i="16"/>
  <c r="G155" i="16" s="1"/>
  <c r="J527" i="16"/>
  <c r="H526" i="16"/>
  <c r="G56" i="16"/>
  <c r="I56" i="16" s="1"/>
  <c r="I60" i="16"/>
  <c r="I100" i="16"/>
  <c r="H14" i="3"/>
  <c r="C26" i="5"/>
  <c r="G34" i="5"/>
  <c r="E34" i="5"/>
  <c r="D32" i="5"/>
  <c r="D31" i="5" s="1"/>
  <c r="C32" i="5"/>
  <c r="C31" i="5" s="1"/>
  <c r="C42" i="5"/>
  <c r="C41" i="5" s="1"/>
  <c r="D42" i="5"/>
  <c r="D41" i="5" s="1"/>
  <c r="G504" i="16" l="1"/>
  <c r="I504" i="16" s="1"/>
  <c r="I505" i="16"/>
  <c r="J488" i="16"/>
  <c r="I488" i="16"/>
  <c r="G364" i="16"/>
  <c r="I364" i="16" s="1"/>
  <c r="I365" i="16"/>
  <c r="J474" i="16"/>
  <c r="I474" i="16"/>
  <c r="I458" i="16"/>
  <c r="J432" i="16"/>
  <c r="I432" i="16"/>
  <c r="I224" i="16"/>
  <c r="I281" i="16"/>
  <c r="J281" i="16"/>
  <c r="I223" i="16"/>
  <c r="J223" i="16"/>
  <c r="I70" i="16"/>
  <c r="I92" i="16"/>
  <c r="I156" i="16"/>
  <c r="G315" i="16"/>
  <c r="I315" i="16" s="1"/>
  <c r="I527" i="16"/>
  <c r="I316" i="16"/>
  <c r="G11" i="16"/>
  <c r="J11" i="16"/>
  <c r="J91" i="16"/>
  <c r="I91" i="16"/>
  <c r="I526" i="16"/>
  <c r="J526" i="16"/>
  <c r="H525" i="16"/>
  <c r="H8" i="16" s="1"/>
  <c r="I155" i="16"/>
  <c r="J155" i="16"/>
  <c r="J315" i="16"/>
  <c r="H34" i="5"/>
  <c r="E33" i="5"/>
  <c r="G33" i="5"/>
  <c r="E32" i="5"/>
  <c r="E31" i="5" s="1"/>
  <c r="F32" i="5"/>
  <c r="F31" i="5" s="1"/>
  <c r="I14" i="3"/>
  <c r="J18" i="3"/>
  <c r="J14" i="3"/>
  <c r="I35" i="3"/>
  <c r="J35" i="3"/>
  <c r="H35" i="3"/>
  <c r="E8" i="5"/>
  <c r="F8" i="5"/>
  <c r="D8" i="5"/>
  <c r="G8" i="16" l="1"/>
  <c r="I11" i="16"/>
  <c r="I525" i="16"/>
  <c r="J525" i="16"/>
  <c r="H33" i="5"/>
  <c r="F43" i="5"/>
  <c r="F42" i="5" s="1"/>
  <c r="F41" i="5" s="1"/>
  <c r="D11" i="5"/>
  <c r="D7" i="5" s="1"/>
  <c r="E11" i="5"/>
  <c r="E7" i="5" s="1"/>
  <c r="F11" i="5"/>
  <c r="F7" i="5" s="1"/>
  <c r="C11" i="5"/>
  <c r="F40" i="5"/>
  <c r="D37" i="5"/>
  <c r="D36" i="5" s="1"/>
  <c r="C38" i="5"/>
  <c r="C37" i="5" s="1"/>
  <c r="C36" i="5" s="1"/>
  <c r="H18" i="3"/>
  <c r="G42" i="3"/>
  <c r="G41" i="3" s="1"/>
  <c r="G40" i="3" s="1"/>
  <c r="J43" i="3"/>
  <c r="H43" i="3"/>
  <c r="H42" i="3" s="1"/>
  <c r="H41" i="3" s="1"/>
  <c r="H40" i="3" s="1"/>
  <c r="H30" i="3"/>
  <c r="F14" i="5"/>
  <c r="E14" i="5"/>
  <c r="D14" i="5"/>
  <c r="D29" i="5"/>
  <c r="E30" i="5"/>
  <c r="E29" i="5" s="1"/>
  <c r="C29" i="5"/>
  <c r="C25" i="5" s="1"/>
  <c r="D26" i="5"/>
  <c r="D25" i="5" s="1"/>
  <c r="F26" i="5"/>
  <c r="F25" i="5" s="1"/>
  <c r="D52" i="5"/>
  <c r="D51" i="5" s="1"/>
  <c r="F52" i="5"/>
  <c r="F51" i="5" s="1"/>
  <c r="C52" i="5"/>
  <c r="C51" i="5" s="1"/>
  <c r="E53" i="5"/>
  <c r="E52" i="5" s="1"/>
  <c r="E51" i="5" s="1"/>
  <c r="E43" i="5"/>
  <c r="E42" i="5" s="1"/>
  <c r="E41" i="5" s="1"/>
  <c r="E40" i="5"/>
  <c r="E28" i="5"/>
  <c r="E26" i="5" s="1"/>
  <c r="E23" i="5"/>
  <c r="I8" i="16" l="1"/>
  <c r="J8" i="16"/>
  <c r="E25" i="5"/>
  <c r="D24" i="5"/>
  <c r="E38" i="5"/>
  <c r="E37" i="5" s="1"/>
  <c r="E36" i="5" s="1"/>
  <c r="E24" i="5" s="1"/>
  <c r="I19" i="3"/>
  <c r="H10" i="6"/>
  <c r="I10" i="6" s="1"/>
  <c r="H21" i="1"/>
  <c r="H23" i="1" s="1"/>
  <c r="J42" i="3"/>
  <c r="J41" i="3" s="1"/>
  <c r="K43" i="3"/>
  <c r="G25" i="5"/>
  <c r="C24" i="5"/>
  <c r="F38" i="5"/>
  <c r="F37" i="5" s="1"/>
  <c r="F36" i="5" s="1"/>
  <c r="F24" i="5" s="1"/>
  <c r="J19" i="3"/>
  <c r="I43" i="3"/>
  <c r="I42" i="3" s="1"/>
  <c r="I41" i="3" s="1"/>
  <c r="I40" i="3" s="1"/>
  <c r="I21" i="1" s="1"/>
  <c r="I18" i="3"/>
  <c r="I23" i="1" l="1"/>
  <c r="L23" i="1" s="1"/>
  <c r="L21" i="1"/>
  <c r="J40" i="3"/>
  <c r="K41" i="3"/>
  <c r="L41" i="3"/>
  <c r="L43" i="3"/>
  <c r="K42" i="3"/>
  <c r="L42" i="3"/>
  <c r="H65" i="12"/>
  <c r="I196" i="7" l="1"/>
  <c r="I195" i="7" s="1"/>
  <c r="D359" i="5"/>
  <c r="F359" i="5"/>
  <c r="C359" i="5"/>
  <c r="H408" i="5"/>
  <c r="H416" i="5"/>
  <c r="H421" i="5"/>
  <c r="H428" i="5"/>
  <c r="H437" i="5"/>
  <c r="G408" i="5"/>
  <c r="G416" i="5"/>
  <c r="G421" i="5"/>
  <c r="G428" i="5"/>
  <c r="G437" i="5"/>
  <c r="D497" i="5"/>
  <c r="F497" i="5"/>
  <c r="C497" i="5"/>
  <c r="D494" i="5"/>
  <c r="F494" i="5"/>
  <c r="D493" i="5"/>
  <c r="F493" i="5"/>
  <c r="C494" i="5"/>
  <c r="C493" i="5"/>
  <c r="D491" i="5"/>
  <c r="D490" i="5" s="1"/>
  <c r="F491" i="5"/>
  <c r="F490" i="5" s="1"/>
  <c r="C491" i="5"/>
  <c r="C490" i="5" s="1"/>
  <c r="D489" i="5"/>
  <c r="F489" i="5"/>
  <c r="D488" i="5"/>
  <c r="F488" i="5"/>
  <c r="D487" i="5"/>
  <c r="F487" i="5"/>
  <c r="C488" i="5"/>
  <c r="C489" i="5"/>
  <c r="C487" i="5"/>
  <c r="D480" i="5"/>
  <c r="D479" i="5" s="1"/>
  <c r="F480" i="5"/>
  <c r="F479" i="5" s="1"/>
  <c r="D482" i="5"/>
  <c r="F482" i="5"/>
  <c r="D484" i="5"/>
  <c r="D483" i="5" s="1"/>
  <c r="F484" i="5"/>
  <c r="C484" i="5"/>
  <c r="C483" i="5" s="1"/>
  <c r="C482" i="5"/>
  <c r="C480" i="5"/>
  <c r="C479" i="5" s="1"/>
  <c r="D443" i="5"/>
  <c r="F443" i="5"/>
  <c r="C443" i="5"/>
  <c r="D441" i="5"/>
  <c r="D440" i="5" s="1"/>
  <c r="F441" i="5"/>
  <c r="F440" i="5" s="1"/>
  <c r="F439" i="5"/>
  <c r="D438" i="5"/>
  <c r="F438" i="5"/>
  <c r="D436" i="5"/>
  <c r="F436" i="5"/>
  <c r="C441" i="5"/>
  <c r="C440" i="5" s="1"/>
  <c r="C439" i="5"/>
  <c r="C438" i="5"/>
  <c r="C436" i="5"/>
  <c r="D433" i="5"/>
  <c r="D432" i="5" s="1"/>
  <c r="D431" i="5" s="1"/>
  <c r="F433" i="5"/>
  <c r="F432" i="5" s="1"/>
  <c r="F431" i="5" s="1"/>
  <c r="C433" i="5"/>
  <c r="C432" i="5" s="1"/>
  <c r="C431" i="5" s="1"/>
  <c r="D429" i="5"/>
  <c r="F429" i="5"/>
  <c r="D427" i="5"/>
  <c r="F427" i="5"/>
  <c r="D426" i="5"/>
  <c r="F426" i="5"/>
  <c r="C429" i="5"/>
  <c r="C427" i="5"/>
  <c r="C426" i="5"/>
  <c r="D424" i="5"/>
  <c r="D423" i="5" s="1"/>
  <c r="F424" i="5"/>
  <c r="F423" i="5" s="1"/>
  <c r="C424" i="5"/>
  <c r="C423" i="5" s="1"/>
  <c r="D422" i="5"/>
  <c r="F422" i="5"/>
  <c r="D420" i="5"/>
  <c r="F420" i="5"/>
  <c r="D419" i="5"/>
  <c r="F419" i="5"/>
  <c r="D418" i="5"/>
  <c r="F418" i="5"/>
  <c r="D417" i="5"/>
  <c r="F417" i="5"/>
  <c r="C422" i="5"/>
  <c r="C420" i="5"/>
  <c r="C419" i="5"/>
  <c r="C418" i="5"/>
  <c r="C417" i="5"/>
  <c r="D414" i="5"/>
  <c r="F414" i="5"/>
  <c r="D413" i="5"/>
  <c r="F413" i="5"/>
  <c r="D412" i="5"/>
  <c r="F412" i="5"/>
  <c r="F411" i="5"/>
  <c r="D411" i="5"/>
  <c r="D410" i="5"/>
  <c r="F410" i="5"/>
  <c r="C411" i="5"/>
  <c r="C412" i="5"/>
  <c r="C413" i="5"/>
  <c r="C414" i="5"/>
  <c r="C410" i="5"/>
  <c r="D407" i="5"/>
  <c r="F407" i="5"/>
  <c r="D405" i="5"/>
  <c r="F405" i="5"/>
  <c r="C407" i="5"/>
  <c r="C405" i="5"/>
  <c r="D398" i="5"/>
  <c r="D397" i="5" s="1"/>
  <c r="F398" i="5"/>
  <c r="F397" i="5" s="1"/>
  <c r="D400" i="5"/>
  <c r="D399" i="5" s="1"/>
  <c r="F400" i="5"/>
  <c r="F399" i="5" s="1"/>
  <c r="D402" i="5"/>
  <c r="D401" i="5" s="1"/>
  <c r="F402" i="5"/>
  <c r="D406" i="5"/>
  <c r="F406" i="5"/>
  <c r="C406" i="5"/>
  <c r="C402" i="5"/>
  <c r="C401" i="5" s="1"/>
  <c r="C400" i="5"/>
  <c r="C399" i="5" s="1"/>
  <c r="C398" i="5"/>
  <c r="C397" i="5" s="1"/>
  <c r="D378" i="5"/>
  <c r="F378" i="5"/>
  <c r="C378" i="5"/>
  <c r="D372" i="5"/>
  <c r="F372" i="5"/>
  <c r="C372" i="5"/>
  <c r="D357" i="5"/>
  <c r="F357" i="5"/>
  <c r="C357" i="5"/>
  <c r="D350" i="5"/>
  <c r="D349" i="5" s="1"/>
  <c r="F350" i="5"/>
  <c r="D352" i="5"/>
  <c r="D351" i="5" s="1"/>
  <c r="F352" i="5"/>
  <c r="F351" i="5" s="1"/>
  <c r="D354" i="5"/>
  <c r="D353" i="5" s="1"/>
  <c r="F354" i="5"/>
  <c r="F353" i="5" s="1"/>
  <c r="D358" i="5"/>
  <c r="E358" i="5"/>
  <c r="F358" i="5"/>
  <c r="D360" i="5"/>
  <c r="E360" i="5"/>
  <c r="F360" i="5"/>
  <c r="D362" i="5"/>
  <c r="F362" i="5"/>
  <c r="D363" i="5"/>
  <c r="F363" i="5"/>
  <c r="D364" i="5"/>
  <c r="F364" i="5"/>
  <c r="D365" i="5"/>
  <c r="F365" i="5"/>
  <c r="D366" i="5"/>
  <c r="F366" i="5"/>
  <c r="D368" i="5"/>
  <c r="F368" i="5"/>
  <c r="D369" i="5"/>
  <c r="F369" i="5"/>
  <c r="D370" i="5"/>
  <c r="F370" i="5"/>
  <c r="D371" i="5"/>
  <c r="F371" i="5"/>
  <c r="D373" i="5"/>
  <c r="F373" i="5"/>
  <c r="D374" i="5"/>
  <c r="F374" i="5"/>
  <c r="D376" i="5"/>
  <c r="D375" i="5" s="1"/>
  <c r="F376" i="5"/>
  <c r="D379" i="5"/>
  <c r="F379" i="5"/>
  <c r="D380" i="5"/>
  <c r="F380" i="5"/>
  <c r="D381" i="5"/>
  <c r="F381" i="5"/>
  <c r="D385" i="5"/>
  <c r="D384" i="5" s="1"/>
  <c r="D383" i="5" s="1"/>
  <c r="F385" i="5"/>
  <c r="D388" i="5"/>
  <c r="F388" i="5"/>
  <c r="D389" i="5"/>
  <c r="F389" i="5"/>
  <c r="D390" i="5"/>
  <c r="F390" i="5"/>
  <c r="D391" i="5"/>
  <c r="F391" i="5"/>
  <c r="D393" i="5"/>
  <c r="D392" i="5" s="1"/>
  <c r="F393" i="5"/>
  <c r="C393" i="5"/>
  <c r="C392" i="5" s="1"/>
  <c r="C389" i="5"/>
  <c r="C390" i="5"/>
  <c r="C391" i="5"/>
  <c r="C388" i="5"/>
  <c r="C385" i="5"/>
  <c r="C384" i="5" s="1"/>
  <c r="C383" i="5" s="1"/>
  <c r="C380" i="5"/>
  <c r="C381" i="5"/>
  <c r="C379" i="5"/>
  <c r="C376" i="5"/>
  <c r="C375" i="5" s="1"/>
  <c r="C369" i="5"/>
  <c r="C370" i="5"/>
  <c r="C371" i="5"/>
  <c r="C373" i="5"/>
  <c r="C374" i="5"/>
  <c r="C368" i="5"/>
  <c r="C364" i="5"/>
  <c r="C365" i="5"/>
  <c r="C366" i="5"/>
  <c r="C363" i="5"/>
  <c r="C362" i="5"/>
  <c r="C360" i="5"/>
  <c r="C358" i="5"/>
  <c r="G358" i="5" s="1"/>
  <c r="C354" i="5"/>
  <c r="C353" i="5" s="1"/>
  <c r="C352" i="5"/>
  <c r="C351" i="5" s="1"/>
  <c r="C350" i="5"/>
  <c r="C349" i="5" s="1"/>
  <c r="G411" i="5" l="1"/>
  <c r="G443" i="5"/>
  <c r="G407" i="5"/>
  <c r="G431" i="5"/>
  <c r="G399" i="5"/>
  <c r="G440" i="5"/>
  <c r="G479" i="5"/>
  <c r="G363" i="5"/>
  <c r="G391" i="5"/>
  <c r="D442" i="5"/>
  <c r="F492" i="5"/>
  <c r="C496" i="5"/>
  <c r="C495" i="5" s="1"/>
  <c r="G427" i="5"/>
  <c r="G388" i="5"/>
  <c r="G371" i="5"/>
  <c r="G413" i="5"/>
  <c r="G439" i="5"/>
  <c r="C442" i="5"/>
  <c r="C492" i="5"/>
  <c r="D496" i="5"/>
  <c r="D495" i="5" s="1"/>
  <c r="G360" i="5"/>
  <c r="G372" i="5"/>
  <c r="G410" i="5"/>
  <c r="G412" i="5"/>
  <c r="G436" i="5"/>
  <c r="F442" i="5"/>
  <c r="G491" i="5"/>
  <c r="G359" i="5"/>
  <c r="G423" i="5"/>
  <c r="G373" i="5"/>
  <c r="F401" i="5"/>
  <c r="F396" i="5" s="1"/>
  <c r="G402" i="5"/>
  <c r="G438" i="5"/>
  <c r="G390" i="5"/>
  <c r="G381" i="5"/>
  <c r="G374" i="5"/>
  <c r="G364" i="5"/>
  <c r="G420" i="5"/>
  <c r="G352" i="5"/>
  <c r="H360" i="5"/>
  <c r="G369" i="5"/>
  <c r="G426" i="5"/>
  <c r="F483" i="5"/>
  <c r="G484" i="5"/>
  <c r="F384" i="5"/>
  <c r="G385" i="5"/>
  <c r="F375" i="5"/>
  <c r="G376" i="5"/>
  <c r="G370" i="5"/>
  <c r="G353" i="5"/>
  <c r="F349" i="5"/>
  <c r="F348" i="5" s="1"/>
  <c r="G350" i="5"/>
  <c r="G487" i="5"/>
  <c r="G389" i="5"/>
  <c r="G380" i="5"/>
  <c r="F392" i="5"/>
  <c r="G393" i="5"/>
  <c r="G368" i="5"/>
  <c r="G365" i="5"/>
  <c r="H358" i="5"/>
  <c r="G419" i="5"/>
  <c r="G379" i="5"/>
  <c r="D481" i="5"/>
  <c r="D478" i="5" s="1"/>
  <c r="C486" i="5"/>
  <c r="D486" i="5"/>
  <c r="D492" i="5"/>
  <c r="G494" i="5"/>
  <c r="G490" i="5"/>
  <c r="G482" i="5"/>
  <c r="G422" i="5"/>
  <c r="G418" i="5"/>
  <c r="G414" i="5"/>
  <c r="G406" i="5"/>
  <c r="G398" i="5"/>
  <c r="G378" i="5"/>
  <c r="G366" i="5"/>
  <c r="G362" i="5"/>
  <c r="G357" i="5"/>
  <c r="G351" i="5"/>
  <c r="C481" i="5"/>
  <c r="C478" i="5" s="1"/>
  <c r="F496" i="5"/>
  <c r="G497" i="5"/>
  <c r="G493" i="5"/>
  <c r="G489" i="5"/>
  <c r="G441" i="5"/>
  <c r="G433" i="5"/>
  <c r="G429" i="5"/>
  <c r="G417" i="5"/>
  <c r="G405" i="5"/>
  <c r="G397" i="5"/>
  <c r="G354" i="5"/>
  <c r="F481" i="5"/>
  <c r="G488" i="5"/>
  <c r="G480" i="5"/>
  <c r="G432" i="5"/>
  <c r="G424" i="5"/>
  <c r="G400" i="5"/>
  <c r="D409" i="5"/>
  <c r="F486" i="5"/>
  <c r="F409" i="5"/>
  <c r="D404" i="5"/>
  <c r="C435" i="5"/>
  <c r="F435" i="5"/>
  <c r="F425" i="5"/>
  <c r="D415" i="5"/>
  <c r="C415" i="5"/>
  <c r="F404" i="5"/>
  <c r="C409" i="5"/>
  <c r="C425" i="5"/>
  <c r="C404" i="5"/>
  <c r="D425" i="5"/>
  <c r="D396" i="5"/>
  <c r="C396" i="5"/>
  <c r="F415" i="5"/>
  <c r="D356" i="5"/>
  <c r="D367" i="5"/>
  <c r="C387" i="5"/>
  <c r="C386" i="5" s="1"/>
  <c r="C382" i="5" s="1"/>
  <c r="C348" i="5"/>
  <c r="F387" i="5"/>
  <c r="D387" i="5"/>
  <c r="D386" i="5" s="1"/>
  <c r="D382" i="5" s="1"/>
  <c r="F356" i="5"/>
  <c r="F377" i="5"/>
  <c r="D377" i="5"/>
  <c r="F367" i="5"/>
  <c r="D361" i="5"/>
  <c r="F361" i="5"/>
  <c r="C361" i="5"/>
  <c r="D348" i="5"/>
  <c r="C377" i="5"/>
  <c r="C367" i="5"/>
  <c r="C356" i="5"/>
  <c r="D345" i="5"/>
  <c r="D344" i="5" s="1"/>
  <c r="E345" i="5"/>
  <c r="E344" i="5" s="1"/>
  <c r="F345" i="5"/>
  <c r="F344" i="5" s="1"/>
  <c r="D343" i="5"/>
  <c r="F343" i="5"/>
  <c r="D342" i="5"/>
  <c r="D341" i="5"/>
  <c r="H73" i="12" s="1"/>
  <c r="F341" i="5"/>
  <c r="J73" i="12" s="1"/>
  <c r="D340" i="5"/>
  <c r="F340" i="5"/>
  <c r="D337" i="5"/>
  <c r="D336" i="5" s="1"/>
  <c r="D335" i="5" s="1"/>
  <c r="F337" i="5"/>
  <c r="F336" i="5" s="1"/>
  <c r="F335" i="5" s="1"/>
  <c r="D333" i="5"/>
  <c r="D332" i="5" s="1"/>
  <c r="D331" i="5" s="1"/>
  <c r="E333" i="5"/>
  <c r="E332" i="5" s="1"/>
  <c r="E331" i="5" s="1"/>
  <c r="F333" i="5"/>
  <c r="F332" i="5" s="1"/>
  <c r="F331" i="5" s="1"/>
  <c r="D330" i="5"/>
  <c r="F330" i="5"/>
  <c r="D329" i="5"/>
  <c r="E329" i="5"/>
  <c r="F329" i="5"/>
  <c r="D328" i="5"/>
  <c r="F328" i="5"/>
  <c r="D327" i="5"/>
  <c r="F327" i="5"/>
  <c r="D325" i="5"/>
  <c r="D324" i="5" s="1"/>
  <c r="F325" i="5"/>
  <c r="F324" i="5" s="1"/>
  <c r="D323" i="5"/>
  <c r="F323" i="5"/>
  <c r="D321" i="5"/>
  <c r="F321" i="5"/>
  <c r="D320" i="5"/>
  <c r="F320" i="5"/>
  <c r="D319" i="5"/>
  <c r="F319" i="5"/>
  <c r="D318" i="5"/>
  <c r="F318" i="5"/>
  <c r="D317" i="5"/>
  <c r="E317" i="5"/>
  <c r="F317" i="5"/>
  <c r="D315" i="5"/>
  <c r="E315" i="5"/>
  <c r="F315" i="5"/>
  <c r="D314" i="5"/>
  <c r="F314" i="5"/>
  <c r="D313" i="5"/>
  <c r="E313" i="5"/>
  <c r="F313" i="5"/>
  <c r="D312" i="5"/>
  <c r="E312" i="5"/>
  <c r="F312" i="5"/>
  <c r="D311" i="5"/>
  <c r="E311" i="5"/>
  <c r="F311" i="5"/>
  <c r="D309" i="5"/>
  <c r="F309" i="5"/>
  <c r="F308" i="5"/>
  <c r="D308" i="5"/>
  <c r="D307" i="5"/>
  <c r="F307" i="5"/>
  <c r="D306" i="5"/>
  <c r="F306" i="5"/>
  <c r="D303" i="5"/>
  <c r="D302" i="5" s="1"/>
  <c r="F303" i="5"/>
  <c r="F302" i="5" s="1"/>
  <c r="D301" i="5"/>
  <c r="D300" i="5" s="1"/>
  <c r="F301" i="5"/>
  <c r="F300" i="5" s="1"/>
  <c r="D299" i="5"/>
  <c r="D298" i="5" s="1"/>
  <c r="F299" i="5"/>
  <c r="F298" i="5" s="1"/>
  <c r="C323" i="5"/>
  <c r="C340" i="5"/>
  <c r="C327" i="5"/>
  <c r="C330" i="5"/>
  <c r="C345" i="5"/>
  <c r="C343" i="5"/>
  <c r="C342" i="5"/>
  <c r="C341" i="5"/>
  <c r="G73" i="12" s="1"/>
  <c r="C333" i="5"/>
  <c r="C329" i="5"/>
  <c r="C321" i="5"/>
  <c r="C320" i="5"/>
  <c r="C319" i="5"/>
  <c r="C325" i="5"/>
  <c r="C318" i="5"/>
  <c r="C317" i="5"/>
  <c r="C312" i="5"/>
  <c r="C313" i="5"/>
  <c r="C314" i="5"/>
  <c r="C315" i="5"/>
  <c r="C311" i="5"/>
  <c r="C309" i="5"/>
  <c r="C308" i="5"/>
  <c r="C307" i="5"/>
  <c r="C306" i="5"/>
  <c r="C303" i="5"/>
  <c r="C301" i="5"/>
  <c r="C299" i="5"/>
  <c r="F294" i="5"/>
  <c r="E294" i="5"/>
  <c r="G284" i="5"/>
  <c r="C284" i="5"/>
  <c r="C283" i="5" s="1"/>
  <c r="F285" i="5"/>
  <c r="F284" i="5" s="1"/>
  <c r="F283" i="5" s="1"/>
  <c r="D285" i="5"/>
  <c r="D284" i="5" s="1"/>
  <c r="D283" i="5" s="1"/>
  <c r="F268" i="5"/>
  <c r="F267" i="5"/>
  <c r="D268" i="5"/>
  <c r="D267" i="5"/>
  <c r="F265" i="5"/>
  <c r="D265" i="5"/>
  <c r="D260" i="5"/>
  <c r="F260" i="5"/>
  <c r="C219" i="5"/>
  <c r="C192" i="5"/>
  <c r="C188" i="5"/>
  <c r="C186" i="5"/>
  <c r="C184" i="5"/>
  <c r="D175" i="5"/>
  <c r="F175" i="5"/>
  <c r="D170" i="5"/>
  <c r="F170" i="5"/>
  <c r="F68" i="5"/>
  <c r="C92" i="5"/>
  <c r="D85" i="5"/>
  <c r="F85" i="5"/>
  <c r="C85" i="5"/>
  <c r="D80" i="5"/>
  <c r="F80" i="5"/>
  <c r="C80" i="5"/>
  <c r="F92" i="5"/>
  <c r="F93" i="5"/>
  <c r="C485" i="5" l="1"/>
  <c r="F403" i="5"/>
  <c r="G442" i="5"/>
  <c r="G492" i="5"/>
  <c r="C434" i="5"/>
  <c r="C430" i="5" s="1"/>
  <c r="D485" i="5"/>
  <c r="G356" i="5"/>
  <c r="F478" i="5"/>
  <c r="G478" i="5" s="1"/>
  <c r="C477" i="5"/>
  <c r="C476" i="5" s="1"/>
  <c r="F485" i="5"/>
  <c r="G486" i="5"/>
  <c r="G348" i="5"/>
  <c r="G377" i="5"/>
  <c r="F386" i="5"/>
  <c r="G387" i="5"/>
  <c r="G425" i="5"/>
  <c r="G409" i="5"/>
  <c r="G481" i="5"/>
  <c r="G496" i="5"/>
  <c r="F495" i="5"/>
  <c r="G392" i="5"/>
  <c r="G375" i="5"/>
  <c r="G483" i="5"/>
  <c r="G361" i="5"/>
  <c r="G404" i="5"/>
  <c r="F383" i="5"/>
  <c r="G384" i="5"/>
  <c r="G367" i="5"/>
  <c r="G401" i="5"/>
  <c r="G415" i="5"/>
  <c r="G396" i="5"/>
  <c r="F434" i="5"/>
  <c r="G435" i="5"/>
  <c r="D477" i="5"/>
  <c r="D476" i="5" s="1"/>
  <c r="G349" i="5"/>
  <c r="D403" i="5"/>
  <c r="D395" i="5" s="1"/>
  <c r="C403" i="5"/>
  <c r="C395" i="5" s="1"/>
  <c r="D355" i="5"/>
  <c r="D347" i="5" s="1"/>
  <c r="D346" i="5" s="1"/>
  <c r="F355" i="5"/>
  <c r="F347" i="5" s="1"/>
  <c r="C355" i="5"/>
  <c r="F339" i="5"/>
  <c r="F338" i="5" s="1"/>
  <c r="F334" i="5" s="1"/>
  <c r="F326" i="5"/>
  <c r="D339" i="5"/>
  <c r="D338" i="5" s="1"/>
  <c r="D334" i="5" s="1"/>
  <c r="C316" i="5"/>
  <c r="F316" i="5"/>
  <c r="F305" i="5"/>
  <c r="F310" i="5"/>
  <c r="D326" i="5"/>
  <c r="D316" i="5"/>
  <c r="D310" i="5"/>
  <c r="D305" i="5"/>
  <c r="D297" i="5"/>
  <c r="F297" i="5"/>
  <c r="C394" i="5" l="1"/>
  <c r="F477" i="5"/>
  <c r="F476" i="5" s="1"/>
  <c r="G383" i="5"/>
  <c r="F430" i="5"/>
  <c r="G434" i="5"/>
  <c r="G495" i="5"/>
  <c r="G485" i="5"/>
  <c r="F395" i="5"/>
  <c r="G403" i="5"/>
  <c r="F382" i="5"/>
  <c r="G386" i="5"/>
  <c r="C347" i="5"/>
  <c r="G355" i="5"/>
  <c r="F304" i="5"/>
  <c r="F296" i="5" s="1"/>
  <c r="F295" i="5" s="1"/>
  <c r="D304" i="5"/>
  <c r="D296" i="5" s="1"/>
  <c r="D295" i="5" s="1"/>
  <c r="G477" i="5" l="1"/>
  <c r="F394" i="5"/>
  <c r="G395" i="5"/>
  <c r="G382" i="5"/>
  <c r="F346" i="5"/>
  <c r="G430" i="5"/>
  <c r="G476" i="5"/>
  <c r="C346" i="5"/>
  <c r="G347" i="5"/>
  <c r="F77" i="5"/>
  <c r="D77" i="5"/>
  <c r="E94" i="5"/>
  <c r="D95" i="5"/>
  <c r="F95" i="5"/>
  <c r="C95" i="5"/>
  <c r="D114" i="5"/>
  <c r="F114" i="5"/>
  <c r="C114" i="5"/>
  <c r="D112" i="5"/>
  <c r="F112" i="5"/>
  <c r="C112" i="5"/>
  <c r="D110" i="5"/>
  <c r="F110" i="5"/>
  <c r="C110" i="5"/>
  <c r="D109" i="5"/>
  <c r="F109" i="5"/>
  <c r="C109" i="5"/>
  <c r="D106" i="5"/>
  <c r="F106" i="5"/>
  <c r="C106" i="5"/>
  <c r="D99" i="5"/>
  <c r="E99" i="5"/>
  <c r="F99" i="5"/>
  <c r="D98" i="5"/>
  <c r="F98" i="5"/>
  <c r="C99" i="5"/>
  <c r="C98" i="5"/>
  <c r="D92" i="5"/>
  <c r="D91" i="5"/>
  <c r="F91" i="5"/>
  <c r="C93" i="5"/>
  <c r="C91" i="5"/>
  <c r="D89" i="5"/>
  <c r="F89" i="5"/>
  <c r="C89" i="5"/>
  <c r="F81" i="5"/>
  <c r="F82" i="5"/>
  <c r="F83" i="5"/>
  <c r="F84" i="5"/>
  <c r="F86" i="5"/>
  <c r="F87" i="5"/>
  <c r="D81" i="5"/>
  <c r="D82" i="5"/>
  <c r="D83" i="5"/>
  <c r="D84" i="5"/>
  <c r="D86" i="5"/>
  <c r="D87" i="5"/>
  <c r="C81" i="5"/>
  <c r="C82" i="5"/>
  <c r="C83" i="5"/>
  <c r="C84" i="5"/>
  <c r="C86" i="5"/>
  <c r="C87" i="5"/>
  <c r="D79" i="5"/>
  <c r="F79" i="5"/>
  <c r="C79" i="5"/>
  <c r="F73" i="5"/>
  <c r="F74" i="5"/>
  <c r="F75" i="5"/>
  <c r="F76" i="5"/>
  <c r="D73" i="5"/>
  <c r="D74" i="5"/>
  <c r="D75" i="5"/>
  <c r="D76" i="5"/>
  <c r="C73" i="5"/>
  <c r="C74" i="5"/>
  <c r="C75" i="5"/>
  <c r="C76" i="5"/>
  <c r="D72" i="5"/>
  <c r="F72" i="5"/>
  <c r="C72" i="5"/>
  <c r="D70" i="5"/>
  <c r="F70" i="5"/>
  <c r="D69" i="5"/>
  <c r="F69" i="5"/>
  <c r="D68" i="5"/>
  <c r="C69" i="5"/>
  <c r="C70" i="5"/>
  <c r="C68" i="5"/>
  <c r="D65" i="5"/>
  <c r="D64" i="5" s="1"/>
  <c r="F65" i="5"/>
  <c r="F64" i="5" s="1"/>
  <c r="C65" i="5"/>
  <c r="C64" i="5" s="1"/>
  <c r="D60" i="5"/>
  <c r="F60" i="5"/>
  <c r="C60" i="5"/>
  <c r="K9" i="7"/>
  <c r="K10" i="7"/>
  <c r="K15" i="7"/>
  <c r="K17" i="7"/>
  <c r="K19" i="7"/>
  <c r="H65" i="5" s="1"/>
  <c r="K22" i="7"/>
  <c r="K23" i="7"/>
  <c r="K24" i="7"/>
  <c r="K26" i="7"/>
  <c r="K27" i="7"/>
  <c r="K28" i="7"/>
  <c r="K29" i="7"/>
  <c r="K30" i="7"/>
  <c r="K31" i="7"/>
  <c r="K33" i="7"/>
  <c r="K34" i="7"/>
  <c r="K35" i="7"/>
  <c r="K36" i="7"/>
  <c r="K37" i="7"/>
  <c r="K38" i="7"/>
  <c r="K39" i="7"/>
  <c r="K40" i="7"/>
  <c r="K41" i="7"/>
  <c r="K43" i="7"/>
  <c r="K45" i="7"/>
  <c r="K46" i="7"/>
  <c r="K47" i="7"/>
  <c r="K48" i="7"/>
  <c r="K51" i="7"/>
  <c r="K52" i="7"/>
  <c r="K55" i="7"/>
  <c r="K59" i="7"/>
  <c r="K62" i="7"/>
  <c r="K63" i="7"/>
  <c r="K65" i="7"/>
  <c r="K67" i="7"/>
  <c r="K68" i="7"/>
  <c r="K69" i="7"/>
  <c r="K74" i="7"/>
  <c r="K75" i="7"/>
  <c r="K77" i="7"/>
  <c r="K78" i="7"/>
  <c r="K80" i="7"/>
  <c r="K81" i="7"/>
  <c r="K82" i="7"/>
  <c r="K84" i="7"/>
  <c r="K88" i="7"/>
  <c r="K89" i="7"/>
  <c r="K90" i="7"/>
  <c r="K95" i="7"/>
  <c r="K97" i="7"/>
  <c r="K99" i="7"/>
  <c r="K102" i="7"/>
  <c r="K103" i="7"/>
  <c r="K104" i="7"/>
  <c r="K105" i="7"/>
  <c r="K107" i="7"/>
  <c r="K108" i="7"/>
  <c r="K109" i="7"/>
  <c r="K110" i="7"/>
  <c r="K111" i="7"/>
  <c r="K112" i="7"/>
  <c r="K114" i="7"/>
  <c r="K115" i="7"/>
  <c r="K116" i="7"/>
  <c r="K117" i="7"/>
  <c r="K118" i="7"/>
  <c r="K119" i="7"/>
  <c r="K121" i="7"/>
  <c r="K123" i="7"/>
  <c r="K124" i="7"/>
  <c r="K125" i="7"/>
  <c r="K126" i="7"/>
  <c r="K129" i="7"/>
  <c r="K130" i="7"/>
  <c r="K133" i="7"/>
  <c r="K136" i="7"/>
  <c r="K140" i="7"/>
  <c r="K143" i="7"/>
  <c r="K144" i="7"/>
  <c r="K145" i="7"/>
  <c r="K146" i="7"/>
  <c r="K148" i="7"/>
  <c r="K150" i="7"/>
  <c r="K152" i="7"/>
  <c r="K153" i="7"/>
  <c r="K154" i="7"/>
  <c r="K159" i="7"/>
  <c r="K161" i="7"/>
  <c r="K163" i="7"/>
  <c r="K166" i="7"/>
  <c r="K167" i="7"/>
  <c r="K168" i="7"/>
  <c r="K169" i="7"/>
  <c r="K171" i="7"/>
  <c r="K172" i="7"/>
  <c r="K173" i="7"/>
  <c r="K174" i="7"/>
  <c r="K175" i="7"/>
  <c r="K176" i="7"/>
  <c r="K178" i="7"/>
  <c r="K179" i="7"/>
  <c r="K180" i="7"/>
  <c r="K181" i="7"/>
  <c r="K182" i="7"/>
  <c r="K183" i="7"/>
  <c r="K184" i="7"/>
  <c r="K185" i="7"/>
  <c r="K186" i="7"/>
  <c r="K188" i="7"/>
  <c r="K190" i="7"/>
  <c r="K191" i="7"/>
  <c r="K192" i="7"/>
  <c r="K193" i="7"/>
  <c r="K194" i="7"/>
  <c r="K197" i="7"/>
  <c r="K198" i="7"/>
  <c r="K199" i="7"/>
  <c r="K202" i="7"/>
  <c r="K205" i="7"/>
  <c r="K208" i="7"/>
  <c r="K212" i="7"/>
  <c r="K215" i="7"/>
  <c r="K216" i="7"/>
  <c r="K218" i="7"/>
  <c r="K220" i="7"/>
  <c r="K221" i="7"/>
  <c r="K222" i="7"/>
  <c r="K227" i="7"/>
  <c r="K229" i="7"/>
  <c r="K231" i="7"/>
  <c r="K234" i="7"/>
  <c r="K235" i="7"/>
  <c r="K236" i="7"/>
  <c r="K237" i="7"/>
  <c r="K239" i="7"/>
  <c r="K240" i="7"/>
  <c r="K241" i="7"/>
  <c r="K242" i="7"/>
  <c r="K243" i="7"/>
  <c r="K245" i="7"/>
  <c r="K246" i="7"/>
  <c r="K247" i="7"/>
  <c r="K248" i="7"/>
  <c r="K249" i="7"/>
  <c r="K250" i="7"/>
  <c r="K252" i="7"/>
  <c r="K254" i="7"/>
  <c r="K255" i="7"/>
  <c r="K256" i="7"/>
  <c r="K260" i="7"/>
  <c r="K263" i="7"/>
  <c r="K264" i="7"/>
  <c r="K265" i="7"/>
  <c r="K267" i="7"/>
  <c r="K269" i="7"/>
  <c r="K271" i="7"/>
  <c r="K276" i="7"/>
  <c r="K278" i="7"/>
  <c r="K280" i="7"/>
  <c r="K283" i="7"/>
  <c r="K284" i="7"/>
  <c r="K285" i="7"/>
  <c r="K286" i="7"/>
  <c r="K288" i="7"/>
  <c r="K289" i="7"/>
  <c r="K290" i="7"/>
  <c r="K291" i="7"/>
  <c r="K292" i="7"/>
  <c r="K294" i="7"/>
  <c r="K295" i="7"/>
  <c r="K296" i="7"/>
  <c r="K297" i="7"/>
  <c r="K299" i="7"/>
  <c r="K300" i="7"/>
  <c r="K304" i="7"/>
  <c r="K305" i="7"/>
  <c r="K306" i="7"/>
  <c r="K311" i="7"/>
  <c r="K313" i="7"/>
  <c r="K315" i="7"/>
  <c r="K318" i="7"/>
  <c r="K319" i="7"/>
  <c r="K320" i="7"/>
  <c r="K321" i="7"/>
  <c r="K323" i="7"/>
  <c r="K324" i="7"/>
  <c r="K325" i="7"/>
  <c r="K326" i="7"/>
  <c r="K327" i="7"/>
  <c r="K329" i="7"/>
  <c r="K330" i="7"/>
  <c r="K331" i="7"/>
  <c r="K332" i="7"/>
  <c r="K333" i="7"/>
  <c r="K334" i="7"/>
  <c r="K335" i="7"/>
  <c r="K337" i="7"/>
  <c r="K339" i="7"/>
  <c r="K340" i="7"/>
  <c r="K341" i="7"/>
  <c r="K342" i="7"/>
  <c r="K345" i="7"/>
  <c r="K349" i="7"/>
  <c r="K352" i="7"/>
  <c r="K353" i="7"/>
  <c r="K354" i="7"/>
  <c r="K355" i="7"/>
  <c r="K357" i="7"/>
  <c r="K358" i="7"/>
  <c r="K359" i="7"/>
  <c r="K364" i="7"/>
  <c r="K366" i="7"/>
  <c r="K369" i="7"/>
  <c r="K371" i="7"/>
  <c r="K372" i="7"/>
  <c r="K373" i="7"/>
  <c r="K378" i="7"/>
  <c r="K380" i="7"/>
  <c r="K382" i="7"/>
  <c r="K385" i="7"/>
  <c r="K386" i="7"/>
  <c r="K387" i="7"/>
  <c r="K389" i="7"/>
  <c r="K390" i="7"/>
  <c r="K392" i="7"/>
  <c r="K393" i="7"/>
  <c r="K395" i="7"/>
  <c r="K396" i="7"/>
  <c r="K397" i="7"/>
  <c r="K398" i="7"/>
  <c r="K402" i="7"/>
  <c r="K404" i="7"/>
  <c r="K409" i="7"/>
  <c r="K410" i="7"/>
  <c r="K412" i="7"/>
  <c r="K413" i="7"/>
  <c r="K414" i="7"/>
  <c r="K415" i="7"/>
  <c r="K416" i="7"/>
  <c r="K417" i="7"/>
  <c r="K419" i="7"/>
  <c r="K420" i="7"/>
  <c r="K421" i="7"/>
  <c r="K422" i="7"/>
  <c r="K423" i="7"/>
  <c r="K424" i="7"/>
  <c r="K426" i="7"/>
  <c r="K428" i="7"/>
  <c r="K429" i="7"/>
  <c r="K430" i="7"/>
  <c r="K434" i="7"/>
  <c r="K437" i="7"/>
  <c r="K438" i="7"/>
  <c r="K439" i="7"/>
  <c r="K440" i="7"/>
  <c r="K442" i="7"/>
  <c r="K444" i="7"/>
  <c r="K446" i="7"/>
  <c r="K449" i="7"/>
  <c r="K450" i="7"/>
  <c r="K456" i="7"/>
  <c r="K458" i="7"/>
  <c r="K460" i="7"/>
  <c r="K463" i="7"/>
  <c r="K464" i="7"/>
  <c r="K465" i="7"/>
  <c r="K467" i="7"/>
  <c r="K469" i="7"/>
  <c r="K470" i="7"/>
  <c r="K474" i="7"/>
  <c r="K476" i="7"/>
  <c r="K481" i="7"/>
  <c r="K483" i="7"/>
  <c r="K485" i="7"/>
  <c r="K488" i="7"/>
  <c r="K490" i="7"/>
  <c r="K495" i="7"/>
  <c r="K496" i="7"/>
  <c r="K497" i="7"/>
  <c r="K499" i="7"/>
  <c r="K500" i="7"/>
  <c r="K501" i="7"/>
  <c r="K502" i="7"/>
  <c r="K503" i="7"/>
  <c r="K504" i="7"/>
  <c r="K506" i="7"/>
  <c r="K508" i="7"/>
  <c r="K513" i="7"/>
  <c r="K515" i="7"/>
  <c r="K517" i="7"/>
  <c r="K520" i="7"/>
  <c r="K521" i="7"/>
  <c r="K522" i="7"/>
  <c r="K523" i="7"/>
  <c r="K525" i="7"/>
  <c r="K526" i="7"/>
  <c r="K527" i="7"/>
  <c r="K528" i="7"/>
  <c r="K529" i="7"/>
  <c r="K531" i="7"/>
  <c r="K532" i="7"/>
  <c r="K533" i="7"/>
  <c r="K534" i="7"/>
  <c r="K535" i="7"/>
  <c r="K536" i="7"/>
  <c r="K537" i="7"/>
  <c r="K539" i="7"/>
  <c r="K541" i="7"/>
  <c r="K542" i="7"/>
  <c r="K543" i="7"/>
  <c r="K544" i="7"/>
  <c r="K548" i="7"/>
  <c r="K551" i="7"/>
  <c r="K552" i="7"/>
  <c r="K553" i="7"/>
  <c r="K554" i="7"/>
  <c r="K556" i="7"/>
  <c r="J9" i="7"/>
  <c r="J10" i="7"/>
  <c r="J52" i="7"/>
  <c r="J55" i="7"/>
  <c r="J68" i="7"/>
  <c r="J69" i="7"/>
  <c r="J74" i="7"/>
  <c r="J75" i="7"/>
  <c r="J77" i="7"/>
  <c r="J78" i="7"/>
  <c r="J80" i="7"/>
  <c r="J81" i="7"/>
  <c r="J82" i="7"/>
  <c r="J84" i="7"/>
  <c r="J88" i="7"/>
  <c r="J89" i="7"/>
  <c r="J90" i="7"/>
  <c r="J136" i="7"/>
  <c r="J153" i="7"/>
  <c r="J154" i="7"/>
  <c r="J205" i="7"/>
  <c r="J208" i="7"/>
  <c r="J221" i="7"/>
  <c r="J222" i="7"/>
  <c r="J269" i="7"/>
  <c r="J271" i="7"/>
  <c r="J276" i="7"/>
  <c r="J278" i="7"/>
  <c r="J280" i="7"/>
  <c r="J283" i="7"/>
  <c r="J285" i="7"/>
  <c r="J288" i="7"/>
  <c r="J289" i="7"/>
  <c r="J290" i="7"/>
  <c r="J292" i="7"/>
  <c r="J295" i="7"/>
  <c r="J300" i="7"/>
  <c r="J305" i="7"/>
  <c r="J306" i="7"/>
  <c r="J323" i="7"/>
  <c r="J324" i="7"/>
  <c r="J325" i="7"/>
  <c r="J326" i="7"/>
  <c r="J327" i="7"/>
  <c r="J329" i="7"/>
  <c r="J333" i="7"/>
  <c r="J334" i="7"/>
  <c r="J341" i="7"/>
  <c r="J345" i="7"/>
  <c r="J357" i="7"/>
  <c r="J358" i="7"/>
  <c r="J359" i="7"/>
  <c r="J364" i="7"/>
  <c r="J366" i="7"/>
  <c r="J369" i="7"/>
  <c r="J371" i="7"/>
  <c r="J372" i="7"/>
  <c r="J373" i="7"/>
  <c r="J380" i="7"/>
  <c r="J385" i="7"/>
  <c r="J387" i="7"/>
  <c r="J390" i="7"/>
  <c r="J392" i="7"/>
  <c r="J393" i="7"/>
  <c r="J395" i="7"/>
  <c r="J397" i="7"/>
  <c r="J398" i="7"/>
  <c r="J402" i="7"/>
  <c r="J404" i="7"/>
  <c r="J417" i="7"/>
  <c r="J440" i="7"/>
  <c r="J446" i="7"/>
  <c r="J450" i="7"/>
  <c r="J476" i="7"/>
  <c r="J490" i="7"/>
  <c r="J499" i="7"/>
  <c r="J500" i="7"/>
  <c r="J501" i="7"/>
  <c r="J502" i="7"/>
  <c r="J503" i="7"/>
  <c r="J504" i="7"/>
  <c r="J506" i="7"/>
  <c r="J508" i="7"/>
  <c r="J521" i="7"/>
  <c r="J522" i="7"/>
  <c r="J523" i="7"/>
  <c r="H313" i="7"/>
  <c r="E301" i="5" s="1"/>
  <c r="E300" i="5" s="1"/>
  <c r="H315" i="7"/>
  <c r="E303" i="5" s="1"/>
  <c r="E302" i="5" s="1"/>
  <c r="H424" i="7"/>
  <c r="E422" i="5" s="1"/>
  <c r="H422" i="5" s="1"/>
  <c r="C63" i="5" l="1"/>
  <c r="J315" i="7"/>
  <c r="J313" i="7"/>
  <c r="J424" i="7"/>
  <c r="D63" i="5"/>
  <c r="F63" i="5"/>
  <c r="G394" i="5"/>
  <c r="G346" i="5"/>
  <c r="C90" i="5"/>
  <c r="C71" i="5"/>
  <c r="F71" i="5"/>
  <c r="D71" i="5"/>
  <c r="G77" i="5"/>
  <c r="G427" i="7" l="1"/>
  <c r="I427" i="7"/>
  <c r="F427" i="7"/>
  <c r="H430" i="7"/>
  <c r="G418" i="7"/>
  <c r="I418" i="7"/>
  <c r="F418" i="7"/>
  <c r="H426" i="7"/>
  <c r="G425" i="7"/>
  <c r="I425" i="7"/>
  <c r="F425" i="7"/>
  <c r="H425" i="7" l="1"/>
  <c r="E424" i="5"/>
  <c r="J426" i="7"/>
  <c r="E429" i="5"/>
  <c r="H429" i="5" s="1"/>
  <c r="J430" i="7"/>
  <c r="K425" i="7"/>
  <c r="J425" i="7"/>
  <c r="K427" i="7"/>
  <c r="K418" i="7"/>
  <c r="G538" i="7"/>
  <c r="I538" i="7"/>
  <c r="H481" i="7"/>
  <c r="H483" i="7"/>
  <c r="H485" i="7"/>
  <c r="H488" i="7"/>
  <c r="H513" i="7"/>
  <c r="H515" i="7"/>
  <c r="H517" i="7"/>
  <c r="G516" i="7"/>
  <c r="I516" i="7"/>
  <c r="G514" i="7"/>
  <c r="I514" i="7"/>
  <c r="G512" i="7"/>
  <c r="I512" i="7"/>
  <c r="F512" i="7"/>
  <c r="F514" i="7"/>
  <c r="F516" i="7"/>
  <c r="H520" i="7"/>
  <c r="G519" i="7"/>
  <c r="I519" i="7"/>
  <c r="F519" i="7"/>
  <c r="H526" i="7"/>
  <c r="H527" i="7"/>
  <c r="H528" i="7"/>
  <c r="H529" i="7"/>
  <c r="H525" i="7"/>
  <c r="G524" i="7"/>
  <c r="I524" i="7"/>
  <c r="F524" i="7"/>
  <c r="H532" i="7"/>
  <c r="H533" i="7"/>
  <c r="H534" i="7"/>
  <c r="H535" i="7"/>
  <c r="H536" i="7"/>
  <c r="H537" i="7"/>
  <c r="H531" i="7"/>
  <c r="G530" i="7"/>
  <c r="I530" i="7"/>
  <c r="F530" i="7"/>
  <c r="H539" i="7"/>
  <c r="F538" i="7"/>
  <c r="H542" i="7"/>
  <c r="H543" i="7"/>
  <c r="H544" i="7"/>
  <c r="H541" i="7"/>
  <c r="G540" i="7"/>
  <c r="I540" i="7"/>
  <c r="F540" i="7"/>
  <c r="H548" i="7"/>
  <c r="G547" i="7"/>
  <c r="G546" i="7" s="1"/>
  <c r="I547" i="7"/>
  <c r="F547" i="7"/>
  <c r="F546" i="7" s="1"/>
  <c r="H552" i="7"/>
  <c r="H553" i="7"/>
  <c r="H554" i="7"/>
  <c r="H551" i="7"/>
  <c r="H556" i="7"/>
  <c r="G555" i="7"/>
  <c r="I555" i="7"/>
  <c r="G550" i="7"/>
  <c r="I550" i="7"/>
  <c r="F550" i="7"/>
  <c r="F555" i="7"/>
  <c r="G498" i="7"/>
  <c r="H498" i="7"/>
  <c r="I498" i="7"/>
  <c r="G505" i="7"/>
  <c r="H505" i="7"/>
  <c r="I505" i="7"/>
  <c r="F498" i="7"/>
  <c r="F505" i="7"/>
  <c r="H495" i="7"/>
  <c r="J495" i="7" s="1"/>
  <c r="H496" i="7"/>
  <c r="J496" i="7" s="1"/>
  <c r="H497" i="7"/>
  <c r="F338" i="7"/>
  <c r="E381" i="5" l="1"/>
  <c r="H381" i="5" s="1"/>
  <c r="J544" i="7"/>
  <c r="E368" i="5"/>
  <c r="J531" i="7"/>
  <c r="K519" i="7"/>
  <c r="H516" i="7"/>
  <c r="E354" i="5"/>
  <c r="J517" i="7"/>
  <c r="I546" i="7"/>
  <c r="K547" i="7"/>
  <c r="H514" i="7"/>
  <c r="E352" i="5"/>
  <c r="J515" i="7"/>
  <c r="E388" i="5"/>
  <c r="J551" i="7"/>
  <c r="H538" i="7"/>
  <c r="J538" i="7" s="1"/>
  <c r="E376" i="5"/>
  <c r="J539" i="7"/>
  <c r="E371" i="5"/>
  <c r="H371" i="5" s="1"/>
  <c r="J534" i="7"/>
  <c r="E365" i="5"/>
  <c r="H365" i="5" s="1"/>
  <c r="J528" i="7"/>
  <c r="K514" i="7"/>
  <c r="J514" i="7"/>
  <c r="K555" i="7"/>
  <c r="K540" i="7"/>
  <c r="E380" i="5"/>
  <c r="H380" i="5" s="1"/>
  <c r="J543" i="7"/>
  <c r="E374" i="5"/>
  <c r="H374" i="5" s="1"/>
  <c r="J537" i="7"/>
  <c r="E400" i="5"/>
  <c r="J483" i="7"/>
  <c r="K498" i="7"/>
  <c r="J498" i="7"/>
  <c r="E390" i="5"/>
  <c r="H390" i="5" s="1"/>
  <c r="J553" i="7"/>
  <c r="E379" i="5"/>
  <c r="H379" i="5" s="1"/>
  <c r="J542" i="7"/>
  <c r="K530" i="7"/>
  <c r="E373" i="5"/>
  <c r="H373" i="5" s="1"/>
  <c r="J536" i="7"/>
  <c r="E369" i="5"/>
  <c r="H369" i="5" s="1"/>
  <c r="J532" i="7"/>
  <c r="E362" i="5"/>
  <c r="J525" i="7"/>
  <c r="E363" i="5"/>
  <c r="H363" i="5" s="1"/>
  <c r="J526" i="7"/>
  <c r="H519" i="7"/>
  <c r="J519" i="7" s="1"/>
  <c r="E357" i="5"/>
  <c r="J520" i="7"/>
  <c r="K512" i="7"/>
  <c r="J512" i="7"/>
  <c r="K516" i="7"/>
  <c r="J516" i="7"/>
  <c r="H512" i="7"/>
  <c r="E350" i="5"/>
  <c r="J513" i="7"/>
  <c r="E398" i="5"/>
  <c r="J481" i="7"/>
  <c r="E423" i="5"/>
  <c r="H423" i="5" s="1"/>
  <c r="H424" i="5"/>
  <c r="K524" i="7"/>
  <c r="E402" i="5"/>
  <c r="J485" i="7"/>
  <c r="E391" i="5"/>
  <c r="H391" i="5" s="1"/>
  <c r="J554" i="7"/>
  <c r="E370" i="5"/>
  <c r="H370" i="5" s="1"/>
  <c r="J533" i="7"/>
  <c r="E364" i="5"/>
  <c r="H364" i="5" s="1"/>
  <c r="J527" i="7"/>
  <c r="E359" i="5"/>
  <c r="H359" i="5" s="1"/>
  <c r="J497" i="7"/>
  <c r="K505" i="7"/>
  <c r="J505" i="7"/>
  <c r="K550" i="7"/>
  <c r="H555" i="7"/>
  <c r="J555" i="7" s="1"/>
  <c r="E393" i="5"/>
  <c r="J556" i="7"/>
  <c r="E389" i="5"/>
  <c r="H389" i="5" s="1"/>
  <c r="J552" i="7"/>
  <c r="H547" i="7"/>
  <c r="H546" i="7" s="1"/>
  <c r="E385" i="5"/>
  <c r="J548" i="7"/>
  <c r="E378" i="5"/>
  <c r="J541" i="7"/>
  <c r="E372" i="5"/>
  <c r="H372" i="5" s="1"/>
  <c r="J535" i="7"/>
  <c r="E366" i="5"/>
  <c r="H366" i="5" s="1"/>
  <c r="J529" i="7"/>
  <c r="E406" i="5"/>
  <c r="H406" i="5" s="1"/>
  <c r="J488" i="7"/>
  <c r="K538" i="7"/>
  <c r="I511" i="7"/>
  <c r="F549" i="7"/>
  <c r="I549" i="7"/>
  <c r="F511" i="7"/>
  <c r="F518" i="7"/>
  <c r="G518" i="7"/>
  <c r="I518" i="7"/>
  <c r="G549" i="7"/>
  <c r="G545" i="7" s="1"/>
  <c r="G511" i="7"/>
  <c r="H511" i="7"/>
  <c r="H524" i="7"/>
  <c r="J524" i="7" s="1"/>
  <c r="H530" i="7"/>
  <c r="J530" i="7" s="1"/>
  <c r="H540" i="7"/>
  <c r="J540" i="7" s="1"/>
  <c r="F545" i="7"/>
  <c r="H550" i="7"/>
  <c r="H549" i="7" l="1"/>
  <c r="H545" i="7" s="1"/>
  <c r="F510" i="7"/>
  <c r="J550" i="7"/>
  <c r="K546" i="7"/>
  <c r="J546" i="7"/>
  <c r="E401" i="5"/>
  <c r="H401" i="5" s="1"/>
  <c r="H402" i="5"/>
  <c r="E349" i="5"/>
  <c r="H350" i="5"/>
  <c r="E392" i="5"/>
  <c r="H392" i="5" s="1"/>
  <c r="H393" i="5"/>
  <c r="H388" i="5"/>
  <c r="E387" i="5"/>
  <c r="J547" i="7"/>
  <c r="E353" i="5"/>
  <c r="H353" i="5" s="1"/>
  <c r="H354" i="5"/>
  <c r="I510" i="7"/>
  <c r="K511" i="7"/>
  <c r="J511" i="7"/>
  <c r="K518" i="7"/>
  <c r="I545" i="7"/>
  <c r="K549" i="7"/>
  <c r="J549" i="7"/>
  <c r="H378" i="5"/>
  <c r="E377" i="5"/>
  <c r="H377" i="5" s="1"/>
  <c r="E397" i="5"/>
  <c r="H398" i="5"/>
  <c r="E399" i="5"/>
  <c r="H399" i="5" s="1"/>
  <c r="H400" i="5"/>
  <c r="E375" i="5"/>
  <c r="H375" i="5" s="1"/>
  <c r="H376" i="5"/>
  <c r="H368" i="5"/>
  <c r="E367" i="5"/>
  <c r="H367" i="5" s="1"/>
  <c r="E356" i="5"/>
  <c r="H357" i="5"/>
  <c r="E351" i="5"/>
  <c r="H351" i="5" s="1"/>
  <c r="H352" i="5"/>
  <c r="E384" i="5"/>
  <c r="H385" i="5"/>
  <c r="E361" i="5"/>
  <c r="H361" i="5" s="1"/>
  <c r="H362" i="5"/>
  <c r="H518" i="7"/>
  <c r="H510" i="7" s="1"/>
  <c r="H509" i="7" s="1"/>
  <c r="F509" i="7"/>
  <c r="G510" i="7"/>
  <c r="G509" i="7" s="1"/>
  <c r="I142" i="7"/>
  <c r="F25" i="7"/>
  <c r="G21" i="7"/>
  <c r="F21" i="7"/>
  <c r="G32" i="7"/>
  <c r="I32" i="7"/>
  <c r="F32" i="7"/>
  <c r="H38" i="7"/>
  <c r="I21" i="7"/>
  <c r="G25" i="7"/>
  <c r="I25" i="7"/>
  <c r="H41" i="7"/>
  <c r="I44" i="7"/>
  <c r="F44" i="7"/>
  <c r="G50" i="7"/>
  <c r="G49" i="7" s="1"/>
  <c r="F50" i="7"/>
  <c r="F49" i="7" s="1"/>
  <c r="H67" i="7"/>
  <c r="I66" i="7"/>
  <c r="G66" i="7"/>
  <c r="F66" i="7"/>
  <c r="H65" i="7"/>
  <c r="I64" i="7"/>
  <c r="G64" i="7"/>
  <c r="F64" i="7"/>
  <c r="H63" i="7"/>
  <c r="H62" i="7"/>
  <c r="I61" i="7"/>
  <c r="G61" i="7"/>
  <c r="F61" i="7"/>
  <c r="H59" i="7"/>
  <c r="I58" i="7"/>
  <c r="G58" i="7"/>
  <c r="G57" i="7" s="1"/>
  <c r="F58" i="7"/>
  <c r="F57" i="7" s="1"/>
  <c r="I54" i="7"/>
  <c r="H54" i="7"/>
  <c r="H53" i="7" s="1"/>
  <c r="G54" i="7"/>
  <c r="G53" i="7" s="1"/>
  <c r="F54" i="7"/>
  <c r="F53" i="7" s="1"/>
  <c r="H51" i="7"/>
  <c r="I50" i="7"/>
  <c r="H48" i="7"/>
  <c r="H46" i="7"/>
  <c r="H45" i="7"/>
  <c r="H43" i="7"/>
  <c r="I42" i="7"/>
  <c r="G42" i="7"/>
  <c r="F42" i="7"/>
  <c r="H40" i="7"/>
  <c r="H39" i="7"/>
  <c r="H37" i="7"/>
  <c r="H36" i="7"/>
  <c r="H35" i="7"/>
  <c r="H34" i="7"/>
  <c r="H33" i="7"/>
  <c r="H31" i="7"/>
  <c r="H30" i="7"/>
  <c r="H29" i="7"/>
  <c r="H28" i="7"/>
  <c r="H27" i="7"/>
  <c r="H26" i="7"/>
  <c r="H24" i="7"/>
  <c r="H23" i="7"/>
  <c r="J518" i="7" l="1"/>
  <c r="J29" i="7"/>
  <c r="E75" i="5"/>
  <c r="K42" i="7"/>
  <c r="E72" i="5"/>
  <c r="J26" i="7"/>
  <c r="J35" i="7"/>
  <c r="E81" i="5"/>
  <c r="H42" i="7"/>
  <c r="J42" i="7" s="1"/>
  <c r="E89" i="5"/>
  <c r="J43" i="7"/>
  <c r="K61" i="7"/>
  <c r="K25" i="7"/>
  <c r="E73" i="5"/>
  <c r="J27" i="7"/>
  <c r="E77" i="5"/>
  <c r="J31" i="7"/>
  <c r="E82" i="5"/>
  <c r="J36" i="7"/>
  <c r="E91" i="5"/>
  <c r="J45" i="7"/>
  <c r="H50" i="7"/>
  <c r="H49" i="7" s="1"/>
  <c r="J51" i="7"/>
  <c r="E98" i="5"/>
  <c r="I53" i="7"/>
  <c r="J54" i="7"/>
  <c r="K54" i="7"/>
  <c r="H58" i="7"/>
  <c r="H57" i="7" s="1"/>
  <c r="J59" i="7"/>
  <c r="E106" i="5"/>
  <c r="J62" i="7"/>
  <c r="E109" i="5"/>
  <c r="K64" i="7"/>
  <c r="K66" i="7"/>
  <c r="E383" i="5"/>
  <c r="H383" i="5" s="1"/>
  <c r="H384" i="5"/>
  <c r="H356" i="5"/>
  <c r="E355" i="5"/>
  <c r="H397" i="5"/>
  <c r="E396" i="5"/>
  <c r="H396" i="5" s="1"/>
  <c r="E80" i="5"/>
  <c r="J34" i="7"/>
  <c r="E95" i="5"/>
  <c r="J48" i="7"/>
  <c r="J30" i="7"/>
  <c r="E76" i="5"/>
  <c r="E86" i="5"/>
  <c r="J40" i="7"/>
  <c r="I49" i="7"/>
  <c r="K50" i="7"/>
  <c r="I57" i="7"/>
  <c r="K58" i="7"/>
  <c r="E348" i="5"/>
  <c r="H348" i="5" s="1"/>
  <c r="H349" i="5"/>
  <c r="E69" i="5"/>
  <c r="J23" i="7"/>
  <c r="E74" i="5"/>
  <c r="J28" i="7"/>
  <c r="E79" i="5"/>
  <c r="J33" i="7"/>
  <c r="E83" i="5"/>
  <c r="J37" i="7"/>
  <c r="J46" i="7"/>
  <c r="E92" i="5"/>
  <c r="J63" i="7"/>
  <c r="E110" i="5"/>
  <c r="H64" i="7"/>
  <c r="J64" i="7" s="1"/>
  <c r="E112" i="5"/>
  <c r="J65" i="7"/>
  <c r="H66" i="7"/>
  <c r="J66" i="7" s="1"/>
  <c r="J67" i="7"/>
  <c r="E114" i="5"/>
  <c r="K44" i="7"/>
  <c r="K21" i="7"/>
  <c r="K545" i="7"/>
  <c r="J545" i="7"/>
  <c r="E70" i="5"/>
  <c r="J24" i="7"/>
  <c r="E85" i="5"/>
  <c r="J39" i="7"/>
  <c r="E87" i="5"/>
  <c r="J41" i="7"/>
  <c r="J38" i="7"/>
  <c r="E84" i="5"/>
  <c r="I509" i="7"/>
  <c r="K510" i="7"/>
  <c r="J510" i="7"/>
  <c r="E386" i="5"/>
  <c r="H387" i="5"/>
  <c r="K32" i="7"/>
  <c r="H32" i="7"/>
  <c r="J32" i="7" s="1"/>
  <c r="I20" i="7"/>
  <c r="F20" i="7"/>
  <c r="H25" i="7"/>
  <c r="J25" i="7" s="1"/>
  <c r="H61" i="7"/>
  <c r="G60" i="7"/>
  <c r="G56" i="7" s="1"/>
  <c r="I60" i="7"/>
  <c r="F60" i="7"/>
  <c r="F56" i="7" s="1"/>
  <c r="G494" i="7"/>
  <c r="G493" i="7" s="1"/>
  <c r="I494" i="7"/>
  <c r="F494" i="7"/>
  <c r="F493" i="7" s="1"/>
  <c r="H484" i="7"/>
  <c r="H482" i="7"/>
  <c r="G484" i="7"/>
  <c r="I484" i="7"/>
  <c r="G482" i="7"/>
  <c r="I482" i="7"/>
  <c r="G480" i="7"/>
  <c r="H480" i="7" s="1"/>
  <c r="I480" i="7"/>
  <c r="F480" i="7"/>
  <c r="F482" i="7"/>
  <c r="F484" i="7"/>
  <c r="H487" i="7"/>
  <c r="H486" i="7" s="1"/>
  <c r="G487" i="7"/>
  <c r="G486" i="7" s="1"/>
  <c r="I487" i="7"/>
  <c r="F487" i="7"/>
  <c r="F486" i="7" s="1"/>
  <c r="H353" i="7"/>
  <c r="H354" i="7"/>
  <c r="H355" i="7"/>
  <c r="H352" i="7"/>
  <c r="J352" i="7" s="1"/>
  <c r="H340" i="7"/>
  <c r="H342" i="7"/>
  <c r="H339" i="7"/>
  <c r="H337" i="7"/>
  <c r="H335" i="7"/>
  <c r="H332" i="7"/>
  <c r="H331" i="7"/>
  <c r="J331" i="7" s="1"/>
  <c r="H330" i="7"/>
  <c r="H320" i="7"/>
  <c r="H319" i="7"/>
  <c r="H318" i="7"/>
  <c r="H311" i="7"/>
  <c r="F314" i="7"/>
  <c r="F244" i="7"/>
  <c r="I244" i="7"/>
  <c r="G244" i="7"/>
  <c r="G253" i="7"/>
  <c r="H227" i="7"/>
  <c r="I230" i="7"/>
  <c r="H231" i="7"/>
  <c r="H229" i="7"/>
  <c r="J229" i="7" s="1"/>
  <c r="H260" i="7"/>
  <c r="G259" i="7"/>
  <c r="G258" i="7" s="1"/>
  <c r="I259" i="7"/>
  <c r="F259" i="7"/>
  <c r="F258" i="7" s="1"/>
  <c r="H234" i="7"/>
  <c r="J234" i="7" s="1"/>
  <c r="H235" i="7"/>
  <c r="H236" i="7"/>
  <c r="J236" i="7" s="1"/>
  <c r="H237" i="7"/>
  <c r="J237" i="7" s="1"/>
  <c r="I238" i="7"/>
  <c r="G238" i="7"/>
  <c r="H239" i="7"/>
  <c r="J239" i="7" s="1"/>
  <c r="H241" i="7"/>
  <c r="J241" i="7" s="1"/>
  <c r="H242" i="7"/>
  <c r="H243" i="7"/>
  <c r="H245" i="7"/>
  <c r="J245" i="7" s="1"/>
  <c r="H246" i="7"/>
  <c r="J246" i="7" s="1"/>
  <c r="H247" i="7"/>
  <c r="J247" i="7" s="1"/>
  <c r="H248" i="7"/>
  <c r="J248" i="7" s="1"/>
  <c r="H249" i="7"/>
  <c r="J249" i="7" s="1"/>
  <c r="H250" i="7"/>
  <c r="J250" i="7" s="1"/>
  <c r="H252" i="7"/>
  <c r="J252" i="7" s="1"/>
  <c r="H254" i="7"/>
  <c r="J254" i="7" s="1"/>
  <c r="H255" i="7"/>
  <c r="J255" i="7" s="1"/>
  <c r="H256" i="7"/>
  <c r="J256" i="7" s="1"/>
  <c r="H263" i="7"/>
  <c r="J263" i="7" s="1"/>
  <c r="H264" i="7"/>
  <c r="J264" i="7" s="1"/>
  <c r="H265" i="7"/>
  <c r="J265" i="7" s="1"/>
  <c r="H267" i="7"/>
  <c r="J267" i="7" s="1"/>
  <c r="H456" i="7"/>
  <c r="H458" i="7"/>
  <c r="H460" i="7"/>
  <c r="H464" i="7"/>
  <c r="H465" i="7"/>
  <c r="H463" i="7"/>
  <c r="G462" i="7"/>
  <c r="I462" i="7"/>
  <c r="F462" i="7"/>
  <c r="G466" i="7"/>
  <c r="I466" i="7"/>
  <c r="F466" i="7"/>
  <c r="H467" i="7"/>
  <c r="G468" i="7"/>
  <c r="I468" i="7"/>
  <c r="F468" i="7"/>
  <c r="H469" i="7"/>
  <c r="H470" i="7"/>
  <c r="H474" i="7"/>
  <c r="G473" i="7"/>
  <c r="G472" i="7" s="1"/>
  <c r="G471" i="7" s="1"/>
  <c r="I473" i="7"/>
  <c r="F473" i="7"/>
  <c r="F472" i="7" s="1"/>
  <c r="F471" i="7" s="1"/>
  <c r="G459" i="7"/>
  <c r="I459" i="7"/>
  <c r="G457" i="7"/>
  <c r="I457" i="7"/>
  <c r="G455" i="7"/>
  <c r="I455" i="7"/>
  <c r="F459" i="7"/>
  <c r="F457" i="7"/>
  <c r="F455" i="7"/>
  <c r="H449" i="7"/>
  <c r="I448" i="7"/>
  <c r="G448" i="7"/>
  <c r="G447" i="7" s="1"/>
  <c r="F448" i="7"/>
  <c r="F447" i="7" s="1"/>
  <c r="H444" i="7"/>
  <c r="H439" i="7"/>
  <c r="G439" i="7"/>
  <c r="H438" i="7"/>
  <c r="H437" i="7"/>
  <c r="G443" i="7"/>
  <c r="I443" i="7"/>
  <c r="G441" i="7"/>
  <c r="H442" i="7" s="1"/>
  <c r="I441" i="7"/>
  <c r="I436" i="7"/>
  <c r="F436" i="7"/>
  <c r="F443" i="7"/>
  <c r="F441" i="7"/>
  <c r="H434" i="7"/>
  <c r="G433" i="7"/>
  <c r="G432" i="7" s="1"/>
  <c r="I433" i="7"/>
  <c r="F433" i="7"/>
  <c r="F432" i="7" s="1"/>
  <c r="H429" i="7"/>
  <c r="H428" i="7"/>
  <c r="H420" i="7"/>
  <c r="H421" i="7"/>
  <c r="J421" i="7" s="1"/>
  <c r="H422" i="7"/>
  <c r="H423" i="7"/>
  <c r="H419" i="7"/>
  <c r="I411" i="7"/>
  <c r="G411" i="7"/>
  <c r="F411" i="7"/>
  <c r="H413" i="7"/>
  <c r="H414" i="7"/>
  <c r="H415" i="7"/>
  <c r="H416" i="7"/>
  <c r="H412" i="7"/>
  <c r="H410" i="7"/>
  <c r="G408" i="7"/>
  <c r="I408" i="7"/>
  <c r="F408" i="7"/>
  <c r="H409" i="7"/>
  <c r="G47" i="7"/>
  <c r="H22" i="7"/>
  <c r="H19" i="7"/>
  <c r="H17" i="7"/>
  <c r="J17" i="7" s="1"/>
  <c r="H15" i="7"/>
  <c r="I407" i="7" l="1"/>
  <c r="J58" i="7"/>
  <c r="K411" i="7"/>
  <c r="K441" i="7"/>
  <c r="K455" i="7"/>
  <c r="K462" i="7"/>
  <c r="E308" i="5"/>
  <c r="J320" i="7"/>
  <c r="E341" i="5"/>
  <c r="I73" i="12" s="1"/>
  <c r="J353" i="7"/>
  <c r="K480" i="7"/>
  <c r="J480" i="7"/>
  <c r="K57" i="7"/>
  <c r="J57" i="7"/>
  <c r="E65" i="5"/>
  <c r="E64" i="5" s="1"/>
  <c r="J19" i="7"/>
  <c r="G65" i="5" s="1"/>
  <c r="E410" i="5"/>
  <c r="J412" i="7"/>
  <c r="E411" i="5"/>
  <c r="H411" i="5" s="1"/>
  <c r="J413" i="7"/>
  <c r="E417" i="5"/>
  <c r="J419" i="7"/>
  <c r="E418" i="5"/>
  <c r="H418" i="5" s="1"/>
  <c r="J420" i="7"/>
  <c r="I432" i="7"/>
  <c r="K433" i="7"/>
  <c r="H441" i="7"/>
  <c r="J441" i="7" s="1"/>
  <c r="E441" i="5"/>
  <c r="J442" i="7"/>
  <c r="E438" i="5"/>
  <c r="J438" i="7"/>
  <c r="H473" i="7"/>
  <c r="H472" i="7" s="1"/>
  <c r="H471" i="7" s="1"/>
  <c r="E497" i="5"/>
  <c r="J474" i="7"/>
  <c r="K468" i="7"/>
  <c r="K466" i="7"/>
  <c r="H459" i="7"/>
  <c r="E484" i="5"/>
  <c r="J460" i="7"/>
  <c r="I258" i="7"/>
  <c r="K259" i="7"/>
  <c r="H230" i="7"/>
  <c r="J231" i="7"/>
  <c r="E299" i="5"/>
  <c r="E298" i="5" s="1"/>
  <c r="E297" i="5" s="1"/>
  <c r="J311" i="7"/>
  <c r="E318" i="5"/>
  <c r="J330" i="7"/>
  <c r="E325" i="5"/>
  <c r="E324" i="5" s="1"/>
  <c r="J337" i="7"/>
  <c r="I493" i="7"/>
  <c r="K494" i="7"/>
  <c r="K509" i="7"/>
  <c r="J509" i="7"/>
  <c r="K53" i="7"/>
  <c r="J53" i="7"/>
  <c r="E405" i="5"/>
  <c r="J409" i="7"/>
  <c r="E412" i="5"/>
  <c r="H412" i="5" s="1"/>
  <c r="J414" i="7"/>
  <c r="H443" i="7"/>
  <c r="J443" i="7" s="1"/>
  <c r="E443" i="5"/>
  <c r="J444" i="7"/>
  <c r="E488" i="5"/>
  <c r="J464" i="7"/>
  <c r="J335" i="7"/>
  <c r="K484" i="7"/>
  <c r="J484" i="7"/>
  <c r="I56" i="7"/>
  <c r="K60" i="7"/>
  <c r="H21" i="7"/>
  <c r="J21" i="7" s="1"/>
  <c r="J22" i="7"/>
  <c r="E68" i="5"/>
  <c r="K408" i="7"/>
  <c r="E414" i="5"/>
  <c r="H414" i="5" s="1"/>
  <c r="J416" i="7"/>
  <c r="E420" i="5"/>
  <c r="H420" i="5" s="1"/>
  <c r="J423" i="7"/>
  <c r="H427" i="7"/>
  <c r="J427" i="7" s="1"/>
  <c r="E426" i="5"/>
  <c r="J428" i="7"/>
  <c r="K443" i="7"/>
  <c r="G436" i="7"/>
  <c r="G435" i="7" s="1"/>
  <c r="G431" i="7" s="1"/>
  <c r="D439" i="5"/>
  <c r="K457" i="7"/>
  <c r="E494" i="5"/>
  <c r="H494" i="5" s="1"/>
  <c r="J470" i="7"/>
  <c r="E487" i="5"/>
  <c r="J463" i="7"/>
  <c r="H457" i="7"/>
  <c r="J457" i="7" s="1"/>
  <c r="E482" i="5"/>
  <c r="J458" i="7"/>
  <c r="E268" i="5"/>
  <c r="J243" i="7"/>
  <c r="E260" i="5"/>
  <c r="J235" i="7"/>
  <c r="J230" i="7"/>
  <c r="K244" i="7"/>
  <c r="E306" i="5"/>
  <c r="J318" i="7"/>
  <c r="J339" i="7"/>
  <c r="E343" i="5"/>
  <c r="J355" i="7"/>
  <c r="I486" i="7"/>
  <c r="K487" i="7"/>
  <c r="J487" i="7"/>
  <c r="K482" i="7"/>
  <c r="J482" i="7"/>
  <c r="H60" i="7"/>
  <c r="H56" i="7" s="1"/>
  <c r="E382" i="5"/>
  <c r="H382" i="5" s="1"/>
  <c r="H386" i="5"/>
  <c r="J50" i="7"/>
  <c r="H355" i="5"/>
  <c r="E347" i="5"/>
  <c r="H77" i="5"/>
  <c r="E407" i="5"/>
  <c r="H407" i="5" s="1"/>
  <c r="J410" i="7"/>
  <c r="E436" i="5"/>
  <c r="J437" i="7"/>
  <c r="H448" i="7"/>
  <c r="H447" i="7" s="1"/>
  <c r="J449" i="7"/>
  <c r="K459" i="7"/>
  <c r="J459" i="7"/>
  <c r="E328" i="5"/>
  <c r="J340" i="7"/>
  <c r="E60" i="5"/>
  <c r="J15" i="7"/>
  <c r="G60" i="5" s="1"/>
  <c r="G44" i="7"/>
  <c r="G20" i="7" s="1"/>
  <c r="D93" i="5"/>
  <c r="E413" i="5"/>
  <c r="J415" i="7"/>
  <c r="E419" i="5"/>
  <c r="H419" i="5" s="1"/>
  <c r="J422" i="7"/>
  <c r="E427" i="5"/>
  <c r="J429" i="7"/>
  <c r="H433" i="7"/>
  <c r="H432" i="7" s="1"/>
  <c r="E433" i="5"/>
  <c r="J434" i="7"/>
  <c r="K436" i="7"/>
  <c r="E439" i="5"/>
  <c r="J439" i="7"/>
  <c r="I447" i="7"/>
  <c r="K448" i="7"/>
  <c r="J448" i="7"/>
  <c r="I472" i="7"/>
  <c r="K473" i="7"/>
  <c r="E493" i="5"/>
  <c r="J469" i="7"/>
  <c r="H466" i="7"/>
  <c r="J466" i="7" s="1"/>
  <c r="E491" i="5"/>
  <c r="J467" i="7"/>
  <c r="E489" i="5"/>
  <c r="J465" i="7"/>
  <c r="H455" i="7"/>
  <c r="J455" i="7" s="1"/>
  <c r="E480" i="5"/>
  <c r="J456" i="7"/>
  <c r="E267" i="5"/>
  <c r="J242" i="7"/>
  <c r="H259" i="7"/>
  <c r="H258" i="7" s="1"/>
  <c r="E285" i="5"/>
  <c r="E284" i="5" s="1"/>
  <c r="E283" i="5" s="1"/>
  <c r="J260" i="7"/>
  <c r="H226" i="7"/>
  <c r="J227" i="7"/>
  <c r="J319" i="7"/>
  <c r="E320" i="5"/>
  <c r="J332" i="7"/>
  <c r="E330" i="5"/>
  <c r="J342" i="7"/>
  <c r="E342" i="5"/>
  <c r="J354" i="7"/>
  <c r="K49" i="7"/>
  <c r="J49" i="7"/>
  <c r="J61" i="7"/>
  <c r="E71" i="5"/>
  <c r="K20" i="7"/>
  <c r="H418" i="7"/>
  <c r="J418" i="7" s="1"/>
  <c r="F407" i="7"/>
  <c r="F406" i="7" s="1"/>
  <c r="F492" i="7"/>
  <c r="F491" i="7" s="1"/>
  <c r="I492" i="7"/>
  <c r="G492" i="7"/>
  <c r="G491" i="7" s="1"/>
  <c r="G407" i="7"/>
  <c r="G406" i="7" s="1"/>
  <c r="H47" i="7"/>
  <c r="I479" i="7"/>
  <c r="F479" i="7"/>
  <c r="F478" i="7" s="1"/>
  <c r="F477" i="7" s="1"/>
  <c r="G479" i="7"/>
  <c r="G478" i="7" s="1"/>
  <c r="G477" i="7" s="1"/>
  <c r="H244" i="7"/>
  <c r="J244" i="7" s="1"/>
  <c r="H494" i="7"/>
  <c r="H493" i="7" s="1"/>
  <c r="H479" i="7"/>
  <c r="H478" i="7" s="1"/>
  <c r="H477" i="7" s="1"/>
  <c r="H408" i="7"/>
  <c r="J408" i="7" s="1"/>
  <c r="G454" i="7"/>
  <c r="G461" i="7"/>
  <c r="F461" i="7"/>
  <c r="I454" i="7"/>
  <c r="H468" i="7"/>
  <c r="J468" i="7" s="1"/>
  <c r="H454" i="7"/>
  <c r="F454" i="7"/>
  <c r="I461" i="7"/>
  <c r="H462" i="7"/>
  <c r="J462" i="7" s="1"/>
  <c r="F435" i="7"/>
  <c r="F431" i="7" s="1"/>
  <c r="H436" i="7"/>
  <c r="I435" i="7"/>
  <c r="H411" i="7"/>
  <c r="J411" i="7" s="1"/>
  <c r="H193" i="7"/>
  <c r="J193" i="7" s="1"/>
  <c r="H220" i="7"/>
  <c r="J220" i="7" s="1"/>
  <c r="H216" i="7"/>
  <c r="J216" i="7" s="1"/>
  <c r="H218" i="7"/>
  <c r="J218" i="7" s="1"/>
  <c r="H215" i="7"/>
  <c r="J215" i="7" s="1"/>
  <c r="H212" i="7"/>
  <c r="J212" i="7" s="1"/>
  <c r="G211" i="7"/>
  <c r="H202" i="7"/>
  <c r="J202" i="7" s="1"/>
  <c r="H197" i="7"/>
  <c r="J197" i="7" s="1"/>
  <c r="H190" i="7"/>
  <c r="J190" i="7" s="1"/>
  <c r="H188" i="7"/>
  <c r="J188" i="7" s="1"/>
  <c r="H181" i="7"/>
  <c r="J181" i="7" s="1"/>
  <c r="H182" i="7"/>
  <c r="J182" i="7" s="1"/>
  <c r="H183" i="7"/>
  <c r="J183" i="7" s="1"/>
  <c r="H184" i="7"/>
  <c r="J184" i="7" s="1"/>
  <c r="H185" i="7"/>
  <c r="J185" i="7" s="1"/>
  <c r="H186" i="7"/>
  <c r="J186" i="7" s="1"/>
  <c r="H180" i="7"/>
  <c r="J180" i="7" s="1"/>
  <c r="H179" i="7"/>
  <c r="J179" i="7" s="1"/>
  <c r="H178" i="7"/>
  <c r="J178" i="7" s="1"/>
  <c r="H176" i="7"/>
  <c r="J176" i="7" s="1"/>
  <c r="H173" i="7"/>
  <c r="J173" i="7" s="1"/>
  <c r="H174" i="7"/>
  <c r="J174" i="7" s="1"/>
  <c r="H175" i="7"/>
  <c r="J175" i="7" s="1"/>
  <c r="H172" i="7"/>
  <c r="J172" i="7" s="1"/>
  <c r="H171" i="7"/>
  <c r="J171" i="7" s="1"/>
  <c r="H168" i="7"/>
  <c r="J168" i="7" s="1"/>
  <c r="H166" i="7"/>
  <c r="J166" i="7" s="1"/>
  <c r="H161" i="7"/>
  <c r="J161" i="7" s="1"/>
  <c r="H152" i="7"/>
  <c r="J152" i="7" s="1"/>
  <c r="H150" i="7"/>
  <c r="H148" i="7"/>
  <c r="J148" i="7" s="1"/>
  <c r="H146" i="7"/>
  <c r="J146" i="7" s="1"/>
  <c r="H144" i="7"/>
  <c r="J144" i="7" s="1"/>
  <c r="H145" i="7"/>
  <c r="H143" i="7"/>
  <c r="J143" i="7" s="1"/>
  <c r="H140" i="7"/>
  <c r="J140" i="7" s="1"/>
  <c r="H133" i="7"/>
  <c r="J133" i="7" s="1"/>
  <c r="H129" i="7"/>
  <c r="J129" i="7" s="1"/>
  <c r="H124" i="7"/>
  <c r="J124" i="7" s="1"/>
  <c r="H125" i="7"/>
  <c r="J125" i="7" s="1"/>
  <c r="H126" i="7"/>
  <c r="J126" i="7" s="1"/>
  <c r="H123" i="7"/>
  <c r="J123" i="7" s="1"/>
  <c r="H121" i="7"/>
  <c r="J121" i="7" s="1"/>
  <c r="H115" i="7"/>
  <c r="J115" i="7" s="1"/>
  <c r="H116" i="7"/>
  <c r="J116" i="7" s="1"/>
  <c r="H117" i="7"/>
  <c r="J117" i="7" s="1"/>
  <c r="H118" i="7"/>
  <c r="J118" i="7" s="1"/>
  <c r="H119" i="7"/>
  <c r="J119" i="7" s="1"/>
  <c r="H114" i="7"/>
  <c r="J114" i="7" s="1"/>
  <c r="H108" i="7"/>
  <c r="J108" i="7" s="1"/>
  <c r="H109" i="7"/>
  <c r="J109" i="7" s="1"/>
  <c r="H110" i="7"/>
  <c r="J110" i="7" s="1"/>
  <c r="H111" i="7"/>
  <c r="J111" i="7" s="1"/>
  <c r="H112" i="7"/>
  <c r="J112" i="7" s="1"/>
  <c r="H102" i="7"/>
  <c r="J102" i="7" s="1"/>
  <c r="H103" i="7"/>
  <c r="J103" i="7" s="1"/>
  <c r="H104" i="7"/>
  <c r="J104" i="7" s="1"/>
  <c r="H105" i="7"/>
  <c r="J105" i="7" s="1"/>
  <c r="H99" i="7"/>
  <c r="J99" i="7" s="1"/>
  <c r="H97" i="7"/>
  <c r="J97" i="7" s="1"/>
  <c r="H95" i="7"/>
  <c r="J95" i="7" s="1"/>
  <c r="C288" i="5"/>
  <c r="C289" i="5"/>
  <c r="C270" i="5"/>
  <c r="C262" i="5"/>
  <c r="H435" i="7" l="1"/>
  <c r="H431" i="7" s="1"/>
  <c r="J494" i="7"/>
  <c r="H438" i="5"/>
  <c r="H439" i="5"/>
  <c r="H427" i="5"/>
  <c r="D435" i="5"/>
  <c r="D434" i="5" s="1"/>
  <c r="D430" i="5" s="1"/>
  <c r="D394" i="5" s="1"/>
  <c r="K454" i="7"/>
  <c r="J454" i="7"/>
  <c r="K447" i="7"/>
  <c r="J447" i="7"/>
  <c r="E486" i="5"/>
  <c r="H487" i="5"/>
  <c r="E404" i="5"/>
  <c r="H405" i="5"/>
  <c r="J259" i="7"/>
  <c r="E483" i="5"/>
  <c r="H483" i="5" s="1"/>
  <c r="H484" i="5"/>
  <c r="E440" i="5"/>
  <c r="H440" i="5" s="1"/>
  <c r="H441" i="5"/>
  <c r="K432" i="7"/>
  <c r="J432" i="7"/>
  <c r="E415" i="5"/>
  <c r="H415" i="5" s="1"/>
  <c r="H417" i="5"/>
  <c r="E409" i="5"/>
  <c r="H409" i="5" s="1"/>
  <c r="H410" i="5"/>
  <c r="K461" i="7"/>
  <c r="I471" i="7"/>
  <c r="K472" i="7"/>
  <c r="J472" i="7"/>
  <c r="H413" i="5"/>
  <c r="J486" i="7"/>
  <c r="K486" i="7"/>
  <c r="E481" i="5"/>
  <c r="H481" i="5" s="1"/>
  <c r="H482" i="5"/>
  <c r="J60" i="7"/>
  <c r="H488" i="5"/>
  <c r="H489" i="5"/>
  <c r="H436" i="5"/>
  <c r="E435" i="5"/>
  <c r="E170" i="5"/>
  <c r="J145" i="7"/>
  <c r="E175" i="5"/>
  <c r="J150" i="7"/>
  <c r="I478" i="7"/>
  <c r="K479" i="7"/>
  <c r="J479" i="7"/>
  <c r="I491" i="7"/>
  <c r="K492" i="7"/>
  <c r="E479" i="5"/>
  <c r="H480" i="5"/>
  <c r="E492" i="5"/>
  <c r="H492" i="5" s="1"/>
  <c r="H493" i="5"/>
  <c r="E432" i="5"/>
  <c r="H433" i="5"/>
  <c r="E425" i="5"/>
  <c r="H425" i="5" s="1"/>
  <c r="H426" i="5"/>
  <c r="K258" i="7"/>
  <c r="J258" i="7"/>
  <c r="J433" i="7"/>
  <c r="E63" i="5"/>
  <c r="I406" i="7"/>
  <c r="K407" i="7"/>
  <c r="I431" i="7"/>
  <c r="K435" i="7"/>
  <c r="J435" i="7"/>
  <c r="H44" i="7"/>
  <c r="E93" i="5"/>
  <c r="J47" i="7"/>
  <c r="E490" i="5"/>
  <c r="H490" i="5" s="1"/>
  <c r="H491" i="5"/>
  <c r="J473" i="7"/>
  <c r="J436" i="7"/>
  <c r="E346" i="5"/>
  <c r="H346" i="5" s="1"/>
  <c r="H347" i="5"/>
  <c r="K56" i="7"/>
  <c r="J56" i="7"/>
  <c r="E442" i="5"/>
  <c r="H442" i="5" s="1"/>
  <c r="H443" i="5"/>
  <c r="K493" i="7"/>
  <c r="J493" i="7"/>
  <c r="E496" i="5"/>
  <c r="H497" i="5"/>
  <c r="H492" i="7"/>
  <c r="H491" i="7" s="1"/>
  <c r="G453" i="7"/>
  <c r="G452" i="7" s="1"/>
  <c r="G451" i="7" s="1"/>
  <c r="F453" i="7"/>
  <c r="F452" i="7" s="1"/>
  <c r="F451" i="7" s="1"/>
  <c r="I453" i="7"/>
  <c r="H461" i="7"/>
  <c r="H453" i="7" s="1"/>
  <c r="H452" i="7" s="1"/>
  <c r="H451" i="7" s="1"/>
  <c r="H407" i="7"/>
  <c r="H406" i="7" s="1"/>
  <c r="H405" i="7" s="1"/>
  <c r="F388" i="7"/>
  <c r="K388" i="7" s="1"/>
  <c r="F262" i="7"/>
  <c r="K262" i="7" s="1"/>
  <c r="F142" i="7"/>
  <c r="K142" i="7" s="1"/>
  <c r="F122" i="7"/>
  <c r="F120" i="7"/>
  <c r="I405" i="7" l="1"/>
  <c r="J405" i="7" s="1"/>
  <c r="E431" i="5"/>
  <c r="H431" i="5" s="1"/>
  <c r="H432" i="5"/>
  <c r="E434" i="5"/>
  <c r="H435" i="5"/>
  <c r="I452" i="7"/>
  <c r="J453" i="7"/>
  <c r="K453" i="7"/>
  <c r="H20" i="7"/>
  <c r="J20" i="7" s="1"/>
  <c r="J44" i="7"/>
  <c r="J407" i="7"/>
  <c r="J492" i="7"/>
  <c r="K471" i="7"/>
  <c r="J471" i="7"/>
  <c r="H404" i="5"/>
  <c r="E403" i="5"/>
  <c r="E495" i="5"/>
  <c r="H495" i="5" s="1"/>
  <c r="H496" i="5"/>
  <c r="K431" i="7"/>
  <c r="J431" i="7"/>
  <c r="E478" i="5"/>
  <c r="H479" i="5"/>
  <c r="E485" i="5"/>
  <c r="H485" i="5" s="1"/>
  <c r="H486" i="5"/>
  <c r="I477" i="7"/>
  <c r="K478" i="7"/>
  <c r="J478" i="7"/>
  <c r="J461" i="7"/>
  <c r="K406" i="7"/>
  <c r="J406" i="7"/>
  <c r="K491" i="7"/>
  <c r="J491" i="7"/>
  <c r="H9" i="5"/>
  <c r="H10" i="5"/>
  <c r="H15" i="5"/>
  <c r="H16" i="5"/>
  <c r="H17" i="5"/>
  <c r="H18" i="5"/>
  <c r="H21" i="5"/>
  <c r="H22" i="5"/>
  <c r="H23" i="5"/>
  <c r="H27" i="5"/>
  <c r="H28" i="5"/>
  <c r="H40" i="5"/>
  <c r="H47" i="5"/>
  <c r="H50" i="5"/>
  <c r="H154" i="5"/>
  <c r="H233" i="5"/>
  <c r="H242" i="5"/>
  <c r="H341" i="5"/>
  <c r="H474" i="5"/>
  <c r="G9" i="5"/>
  <c r="G10" i="5"/>
  <c r="G15" i="5"/>
  <c r="G16" i="5"/>
  <c r="G17" i="5"/>
  <c r="G18" i="5"/>
  <c r="G21" i="5"/>
  <c r="G22" i="5"/>
  <c r="G23" i="5"/>
  <c r="G27" i="5"/>
  <c r="G28" i="5"/>
  <c r="G40" i="5"/>
  <c r="G47" i="5"/>
  <c r="G50" i="5"/>
  <c r="G171" i="5"/>
  <c r="G233" i="5"/>
  <c r="G474" i="5"/>
  <c r="L29" i="3"/>
  <c r="L40" i="3"/>
  <c r="K29" i="3"/>
  <c r="K40" i="3"/>
  <c r="L25" i="1"/>
  <c r="L24" i="1"/>
  <c r="K25" i="1"/>
  <c r="K24" i="1"/>
  <c r="C161" i="5"/>
  <c r="G65" i="12" s="1"/>
  <c r="C461" i="5"/>
  <c r="C464" i="5"/>
  <c r="C467" i="5"/>
  <c r="C468" i="5"/>
  <c r="C175" i="5"/>
  <c r="C170" i="5"/>
  <c r="C173" i="5"/>
  <c r="K405" i="7" l="1"/>
  <c r="G175" i="5"/>
  <c r="I451" i="7"/>
  <c r="K452" i="7"/>
  <c r="J452" i="7"/>
  <c r="K477" i="7"/>
  <c r="J477" i="7"/>
  <c r="E477" i="5"/>
  <c r="H478" i="5"/>
  <c r="E395" i="5"/>
  <c r="H403" i="5"/>
  <c r="E430" i="5"/>
  <c r="H430" i="5" s="1"/>
  <c r="H434" i="5"/>
  <c r="J39" i="3"/>
  <c r="E476" i="5" l="1"/>
  <c r="H476" i="5" s="1"/>
  <c r="H477" i="5"/>
  <c r="E394" i="5"/>
  <c r="H394" i="5" s="1"/>
  <c r="H395" i="5"/>
  <c r="K451" i="7"/>
  <c r="J451" i="7"/>
  <c r="K39" i="3"/>
  <c r="F261" i="5"/>
  <c r="F289" i="5"/>
  <c r="G287" i="7"/>
  <c r="I287" i="7"/>
  <c r="F287" i="7"/>
  <c r="I328" i="7"/>
  <c r="I322" i="7"/>
  <c r="I317" i="7"/>
  <c r="I338" i="7"/>
  <c r="I351" i="7"/>
  <c r="F270" i="5"/>
  <c r="I101" i="7"/>
  <c r="I106" i="7"/>
  <c r="I122" i="7"/>
  <c r="I147" i="7"/>
  <c r="I128" i="7"/>
  <c r="K338" i="7" l="1"/>
  <c r="K317" i="7"/>
  <c r="K287" i="7"/>
  <c r="K122" i="7"/>
  <c r="G92" i="5"/>
  <c r="H270" i="5"/>
  <c r="G270" i="5"/>
  <c r="G289" i="5"/>
  <c r="I79" i="7"/>
  <c r="E288" i="5"/>
  <c r="E266" i="5"/>
  <c r="E262" i="5"/>
  <c r="E261" i="5"/>
  <c r="H261" i="5" s="1"/>
  <c r="E171" i="5"/>
  <c r="H171" i="5" s="1"/>
  <c r="H262" i="7" l="1"/>
  <c r="J262" i="7" s="1"/>
  <c r="E289" i="5"/>
  <c r="H379" i="7"/>
  <c r="H314" i="7"/>
  <c r="H120" i="7"/>
  <c r="H98" i="7"/>
  <c r="D280" i="5"/>
  <c r="E280" i="5"/>
  <c r="F280" i="5"/>
  <c r="C280" i="5"/>
  <c r="D274" i="5"/>
  <c r="E274" i="5"/>
  <c r="F274" i="5"/>
  <c r="C274" i="5"/>
  <c r="D273" i="5"/>
  <c r="E273" i="5"/>
  <c r="F273" i="5"/>
  <c r="C273" i="5"/>
  <c r="D272" i="5"/>
  <c r="E272" i="5"/>
  <c r="F272" i="5"/>
  <c r="D271" i="5"/>
  <c r="E271" i="5"/>
  <c r="F271" i="5"/>
  <c r="C271" i="5"/>
  <c r="D266" i="5"/>
  <c r="D262" i="5"/>
  <c r="D261" i="5"/>
  <c r="H76" i="12"/>
  <c r="D292" i="5"/>
  <c r="D291" i="5" s="1"/>
  <c r="E292" i="5"/>
  <c r="E291" i="5" s="1"/>
  <c r="F292" i="5"/>
  <c r="D294" i="5"/>
  <c r="E293" i="5"/>
  <c r="C292" i="5"/>
  <c r="C291" i="5" s="1"/>
  <c r="C294" i="5"/>
  <c r="D290" i="5"/>
  <c r="H75" i="12" s="1"/>
  <c r="E290" i="5"/>
  <c r="I75" i="12" s="1"/>
  <c r="F290" i="5"/>
  <c r="J75" i="12" s="1"/>
  <c r="C290" i="5"/>
  <c r="H289" i="5" l="1"/>
  <c r="C287" i="5"/>
  <c r="C293" i="5"/>
  <c r="D293" i="5"/>
  <c r="H272" i="5"/>
  <c r="H274" i="5"/>
  <c r="H14" i="5"/>
  <c r="G14" i="5"/>
  <c r="H271" i="5"/>
  <c r="G271" i="5"/>
  <c r="H290" i="5"/>
  <c r="G290" i="5"/>
  <c r="F291" i="5"/>
  <c r="H292" i="5"/>
  <c r="G292" i="5"/>
  <c r="G273" i="5"/>
  <c r="H273" i="5"/>
  <c r="H280" i="5"/>
  <c r="G280" i="5"/>
  <c r="E287" i="5"/>
  <c r="F293" i="5"/>
  <c r="H294" i="5"/>
  <c r="G294" i="5"/>
  <c r="G274" i="5"/>
  <c r="G268" i="7"/>
  <c r="H268" i="7"/>
  <c r="J268" i="7" s="1"/>
  <c r="G266" i="7"/>
  <c r="H266" i="7"/>
  <c r="I266" i="7"/>
  <c r="F266" i="7"/>
  <c r="F268" i="7"/>
  <c r="K268" i="7" s="1"/>
  <c r="G262" i="7"/>
  <c r="G370" i="7"/>
  <c r="C286" i="5" l="1"/>
  <c r="C282" i="5" s="1"/>
  <c r="I261" i="7"/>
  <c r="K266" i="7"/>
  <c r="J266" i="7"/>
  <c r="G261" i="7"/>
  <c r="G257" i="7" s="1"/>
  <c r="H293" i="5"/>
  <c r="G293" i="5"/>
  <c r="H291" i="5"/>
  <c r="G291" i="5"/>
  <c r="F261" i="7"/>
  <c r="F257" i="7" s="1"/>
  <c r="H261" i="7"/>
  <c r="H257" i="7" s="1"/>
  <c r="F226" i="7"/>
  <c r="F135" i="7"/>
  <c r="F134" i="7" s="1"/>
  <c r="F73" i="7"/>
  <c r="K261" i="7" l="1"/>
  <c r="J261" i="7"/>
  <c r="C272" i="5"/>
  <c r="G272" i="5" l="1"/>
  <c r="E13" i="5"/>
  <c r="H78" i="12"/>
  <c r="H77" i="12" s="1"/>
  <c r="G78" i="12"/>
  <c r="H64" i="12"/>
  <c r="H63" i="12" s="1"/>
  <c r="G64" i="12"/>
  <c r="G63" i="12" s="1"/>
  <c r="H62" i="12"/>
  <c r="H61" i="12" s="1"/>
  <c r="H60" i="12" s="1"/>
  <c r="G62" i="12"/>
  <c r="L73" i="12" l="1"/>
  <c r="G61" i="12"/>
  <c r="G60" i="12" s="1"/>
  <c r="G77" i="12"/>
  <c r="G401" i="7"/>
  <c r="G400" i="7" s="1"/>
  <c r="G399" i="7" s="1"/>
  <c r="H401" i="7"/>
  <c r="H400" i="7" s="1"/>
  <c r="H399" i="7" s="1"/>
  <c r="I401" i="7"/>
  <c r="F230" i="5"/>
  <c r="F227" i="5"/>
  <c r="F262" i="5"/>
  <c r="H260" i="5"/>
  <c r="F266" i="5"/>
  <c r="F288" i="5"/>
  <c r="I400" i="7" l="1"/>
  <c r="J401" i="7"/>
  <c r="G241" i="5"/>
  <c r="H262" i="5"/>
  <c r="G262" i="5"/>
  <c r="H266" i="5"/>
  <c r="G266" i="5"/>
  <c r="G288" i="5"/>
  <c r="H288" i="5"/>
  <c r="G265" i="5"/>
  <c r="H230" i="5"/>
  <c r="G230" i="5"/>
  <c r="F287" i="5"/>
  <c r="F286" i="5" s="1"/>
  <c r="F282" i="5" s="1"/>
  <c r="I217" i="7"/>
  <c r="I170" i="7"/>
  <c r="F238" i="7"/>
  <c r="K238" i="7" s="1"/>
  <c r="G233" i="7"/>
  <c r="H233" i="7"/>
  <c r="I233" i="7"/>
  <c r="F233" i="7"/>
  <c r="I336" i="7"/>
  <c r="I310" i="7"/>
  <c r="F465" i="5"/>
  <c r="J22" i="3"/>
  <c r="D101" i="5"/>
  <c r="D100" i="5" s="1"/>
  <c r="E101" i="5"/>
  <c r="E100" i="5" s="1"/>
  <c r="C101" i="5"/>
  <c r="C100" i="5" s="1"/>
  <c r="G76" i="7"/>
  <c r="H76" i="7"/>
  <c r="F76" i="7"/>
  <c r="I76" i="7"/>
  <c r="I316" i="7" l="1"/>
  <c r="K76" i="7"/>
  <c r="J76" i="7"/>
  <c r="K233" i="7"/>
  <c r="J233" i="7"/>
  <c r="I399" i="7"/>
  <c r="J400" i="7"/>
  <c r="H102" i="5"/>
  <c r="G102" i="5"/>
  <c r="H465" i="5"/>
  <c r="G465" i="5"/>
  <c r="H287" i="5"/>
  <c r="G287" i="5"/>
  <c r="F101" i="5"/>
  <c r="F100" i="5" s="1"/>
  <c r="H175" i="5"/>
  <c r="E161" i="5"/>
  <c r="E173" i="5"/>
  <c r="I78" i="12" s="1"/>
  <c r="I77" i="12" s="1"/>
  <c r="I62" i="12"/>
  <c r="I61" i="12" s="1"/>
  <c r="I60" i="12" s="1"/>
  <c r="H253" i="7"/>
  <c r="H241" i="5"/>
  <c r="E467" i="5"/>
  <c r="E464" i="5"/>
  <c r="E461" i="5"/>
  <c r="H370" i="7"/>
  <c r="I370" i="7"/>
  <c r="G368" i="7"/>
  <c r="H368" i="7"/>
  <c r="I368" i="7"/>
  <c r="F368" i="7"/>
  <c r="D232" i="5"/>
  <c r="D231" i="5" s="1"/>
  <c r="E232" i="5"/>
  <c r="E231" i="5" s="1"/>
  <c r="F232" i="5"/>
  <c r="D229" i="5"/>
  <c r="D228" i="5" s="1"/>
  <c r="E229" i="5"/>
  <c r="E228" i="5" s="1"/>
  <c r="F229" i="5"/>
  <c r="C229" i="5"/>
  <c r="C228" i="5" s="1"/>
  <c r="G204" i="7"/>
  <c r="G203" i="7" s="1"/>
  <c r="H204" i="7"/>
  <c r="H203" i="7" s="1"/>
  <c r="I204" i="7"/>
  <c r="F204" i="7"/>
  <c r="F203" i="7" s="1"/>
  <c r="I65" i="12" l="1"/>
  <c r="I64" i="12" s="1"/>
  <c r="I63" i="12" s="1"/>
  <c r="K204" i="7"/>
  <c r="J204" i="7"/>
  <c r="J370" i="7"/>
  <c r="J399" i="7"/>
  <c r="K368" i="7"/>
  <c r="J368" i="7"/>
  <c r="H101" i="5"/>
  <c r="G101" i="5"/>
  <c r="H232" i="5"/>
  <c r="G286" i="5"/>
  <c r="H229" i="5"/>
  <c r="G229" i="5"/>
  <c r="F231" i="5"/>
  <c r="H231" i="5" s="1"/>
  <c r="F228" i="5"/>
  <c r="I203" i="7"/>
  <c r="H367" i="7"/>
  <c r="G367" i="7"/>
  <c r="I367" i="7"/>
  <c r="I127" i="7"/>
  <c r="G128" i="7"/>
  <c r="K203" i="7" l="1"/>
  <c r="J203" i="7"/>
  <c r="J367" i="7"/>
  <c r="H228" i="5"/>
  <c r="G228" i="5"/>
  <c r="G100" i="5"/>
  <c r="H100" i="5"/>
  <c r="I360" i="7"/>
  <c r="D473" i="5" l="1"/>
  <c r="D472" i="5" s="1"/>
  <c r="D471" i="5" s="1"/>
  <c r="D470" i="5" s="1"/>
  <c r="E473" i="5"/>
  <c r="E472" i="5" s="1"/>
  <c r="E471" i="5" s="1"/>
  <c r="E470" i="5" s="1"/>
  <c r="F473" i="5"/>
  <c r="C473" i="5"/>
  <c r="C472" i="5" s="1"/>
  <c r="C471" i="5" s="1"/>
  <c r="C470" i="5" s="1"/>
  <c r="D449" i="5"/>
  <c r="F449" i="5"/>
  <c r="C449" i="5"/>
  <c r="G341" i="5"/>
  <c r="C261" i="5"/>
  <c r="G261" i="5" s="1"/>
  <c r="C260" i="5"/>
  <c r="G260" i="5" s="1"/>
  <c r="F162" i="7"/>
  <c r="C242" i="5"/>
  <c r="G75" i="12" s="1"/>
  <c r="C232" i="5"/>
  <c r="C177" i="5"/>
  <c r="G177" i="5" s="1"/>
  <c r="C154" i="5"/>
  <c r="H50" i="12"/>
  <c r="I50" i="12"/>
  <c r="H93" i="5"/>
  <c r="H76" i="5"/>
  <c r="H75" i="5"/>
  <c r="D62" i="5"/>
  <c r="E62" i="5"/>
  <c r="G93" i="5"/>
  <c r="G84" i="5"/>
  <c r="C20" i="5"/>
  <c r="F401" i="7"/>
  <c r="K401" i="7" s="1"/>
  <c r="G363" i="7"/>
  <c r="G362" i="7" s="1"/>
  <c r="G361" i="7" s="1"/>
  <c r="G360" i="7" s="1"/>
  <c r="H363" i="7"/>
  <c r="H362" i="7" s="1"/>
  <c r="H361" i="7" s="1"/>
  <c r="H360" i="7" s="1"/>
  <c r="J360" i="7" s="1"/>
  <c r="I363" i="7"/>
  <c r="F363" i="7"/>
  <c r="F362" i="7" s="1"/>
  <c r="F351" i="7"/>
  <c r="K351" i="7" s="1"/>
  <c r="G351" i="7"/>
  <c r="G298" i="7"/>
  <c r="I298" i="7"/>
  <c r="F298" i="7"/>
  <c r="G282" i="7"/>
  <c r="I282" i="7"/>
  <c r="F282" i="7"/>
  <c r="G214" i="7"/>
  <c r="F214" i="7"/>
  <c r="G207" i="7"/>
  <c r="G206" i="7" s="1"/>
  <c r="H207" i="7"/>
  <c r="H206" i="7" s="1"/>
  <c r="I207" i="7"/>
  <c r="F207" i="7"/>
  <c r="F206" i="7" s="1"/>
  <c r="F128" i="7"/>
  <c r="K128" i="7" s="1"/>
  <c r="G142" i="7"/>
  <c r="F113" i="7"/>
  <c r="F106" i="7"/>
  <c r="K106" i="7" s="1"/>
  <c r="F101" i="7"/>
  <c r="K101" i="7" s="1"/>
  <c r="F96" i="7"/>
  <c r="F79" i="7"/>
  <c r="K79" i="7" s="1"/>
  <c r="G87" i="7"/>
  <c r="G86" i="7" s="1"/>
  <c r="G85" i="7" s="1"/>
  <c r="H87" i="7"/>
  <c r="H86" i="7" s="1"/>
  <c r="H85" i="7" s="1"/>
  <c r="I87" i="7"/>
  <c r="F87" i="7"/>
  <c r="F86" i="7" s="1"/>
  <c r="F85" i="7" s="1"/>
  <c r="G154" i="5" l="1"/>
  <c r="K207" i="7"/>
  <c r="J207" i="7"/>
  <c r="I86" i="7"/>
  <c r="K87" i="7"/>
  <c r="J87" i="7"/>
  <c r="K298" i="7"/>
  <c r="K282" i="7"/>
  <c r="K363" i="7"/>
  <c r="J363" i="7"/>
  <c r="H69" i="5"/>
  <c r="H84" i="5"/>
  <c r="H60" i="5"/>
  <c r="H91" i="5"/>
  <c r="H106" i="5"/>
  <c r="H114" i="5"/>
  <c r="G473" i="5"/>
  <c r="H473" i="5"/>
  <c r="H81" i="5"/>
  <c r="H89" i="5"/>
  <c r="G449" i="5"/>
  <c r="G76" i="12"/>
  <c r="G242" i="5"/>
  <c r="H73" i="5"/>
  <c r="H112" i="5"/>
  <c r="L19" i="12"/>
  <c r="H70" i="5"/>
  <c r="H109" i="5"/>
  <c r="G109" i="5"/>
  <c r="C231" i="5"/>
  <c r="G231" i="5" s="1"/>
  <c r="G232" i="5"/>
  <c r="F472" i="5"/>
  <c r="I362" i="7"/>
  <c r="K73" i="12"/>
  <c r="I206" i="7"/>
  <c r="D78" i="5"/>
  <c r="F400" i="7"/>
  <c r="K400" i="7" s="1"/>
  <c r="D90" i="5"/>
  <c r="D67" i="5"/>
  <c r="E67" i="5"/>
  <c r="I26" i="1"/>
  <c r="J26" i="1"/>
  <c r="D177" i="5"/>
  <c r="K206" i="7" l="1"/>
  <c r="J206" i="7"/>
  <c r="I85" i="7"/>
  <c r="J86" i="7"/>
  <c r="F94" i="5"/>
  <c r="K86" i="7"/>
  <c r="I361" i="7"/>
  <c r="K362" i="7"/>
  <c r="J362" i="7"/>
  <c r="L26" i="1"/>
  <c r="H472" i="5"/>
  <c r="G472" i="5"/>
  <c r="F471" i="5"/>
  <c r="F399" i="7"/>
  <c r="K399" i="7" s="1"/>
  <c r="D468" i="5"/>
  <c r="J50" i="12" l="1"/>
  <c r="L50" i="12" s="1"/>
  <c r="H94" i="5"/>
  <c r="J361" i="7"/>
  <c r="K85" i="7"/>
  <c r="J85" i="7"/>
  <c r="H471" i="5"/>
  <c r="G471" i="5"/>
  <c r="F470" i="5"/>
  <c r="H86" i="5"/>
  <c r="H83" i="5"/>
  <c r="H82" i="5"/>
  <c r="H74" i="5"/>
  <c r="H79" i="5"/>
  <c r="F62" i="5"/>
  <c r="H62" i="5" s="1"/>
  <c r="H99" i="5"/>
  <c r="H64" i="5"/>
  <c r="H87" i="5" l="1"/>
  <c r="G87" i="5"/>
  <c r="K35" i="3"/>
  <c r="H68" i="5"/>
  <c r="G68" i="5"/>
  <c r="H470" i="5"/>
  <c r="G470" i="5"/>
  <c r="F67" i="5"/>
  <c r="H67" i="5" s="1"/>
  <c r="H85" i="5" l="1"/>
  <c r="G85" i="5"/>
  <c r="J26" i="3"/>
  <c r="J23" i="3"/>
  <c r="J16" i="3"/>
  <c r="J32" i="3"/>
  <c r="J30" i="3"/>
  <c r="F161" i="5"/>
  <c r="J65" i="12" s="1"/>
  <c r="D160" i="5"/>
  <c r="D159" i="5" s="1"/>
  <c r="E160" i="5"/>
  <c r="E159" i="5" s="1"/>
  <c r="C160" i="5"/>
  <c r="C159" i="5" s="1"/>
  <c r="F173" i="5"/>
  <c r="D172" i="5"/>
  <c r="E172" i="5"/>
  <c r="C172" i="5"/>
  <c r="D169" i="5"/>
  <c r="H74" i="12" s="1"/>
  <c r="F169" i="5"/>
  <c r="J74" i="12" s="1"/>
  <c r="D168" i="5"/>
  <c r="D165" i="5"/>
  <c r="F165" i="5"/>
  <c r="D158" i="5"/>
  <c r="F158" i="5"/>
  <c r="D155" i="5"/>
  <c r="F155" i="5"/>
  <c r="D151" i="5"/>
  <c r="D150" i="5"/>
  <c r="D149" i="5"/>
  <c r="D148" i="5"/>
  <c r="D146" i="5"/>
  <c r="D144" i="5"/>
  <c r="D143" i="5"/>
  <c r="D142" i="5"/>
  <c r="F142" i="5"/>
  <c r="D141" i="5"/>
  <c r="D140" i="5"/>
  <c r="F140" i="5"/>
  <c r="D139" i="5"/>
  <c r="D137" i="5"/>
  <c r="D136" i="5"/>
  <c r="D135" i="5"/>
  <c r="D134" i="5"/>
  <c r="F134" i="5"/>
  <c r="D133" i="5"/>
  <c r="D132" i="5"/>
  <c r="D130" i="5"/>
  <c r="D129" i="5"/>
  <c r="D128" i="5"/>
  <c r="F128" i="5"/>
  <c r="D127" i="5"/>
  <c r="D124" i="5"/>
  <c r="D122" i="5"/>
  <c r="D120" i="5"/>
  <c r="G147" i="7"/>
  <c r="H147" i="7"/>
  <c r="J147" i="7" s="1"/>
  <c r="F147" i="7"/>
  <c r="K147" i="7" s="1"/>
  <c r="G135" i="7"/>
  <c r="G134" i="7" s="1"/>
  <c r="H135" i="7"/>
  <c r="H134" i="7" s="1"/>
  <c r="I135" i="7"/>
  <c r="I134" i="7" l="1"/>
  <c r="K135" i="7"/>
  <c r="J135" i="7"/>
  <c r="D167" i="5"/>
  <c r="K23" i="3"/>
  <c r="H173" i="5"/>
  <c r="G173" i="5"/>
  <c r="G161" i="5"/>
  <c r="H161" i="5"/>
  <c r="K32" i="3"/>
  <c r="K26" i="3"/>
  <c r="K18" i="3"/>
  <c r="K30" i="3"/>
  <c r="J13" i="3"/>
  <c r="K14" i="3"/>
  <c r="J59" i="12"/>
  <c r="J58" i="12" s="1"/>
  <c r="K19" i="3"/>
  <c r="K16" i="3"/>
  <c r="J78" i="12"/>
  <c r="F160" i="5"/>
  <c r="F172" i="5"/>
  <c r="H172" i="5" s="1"/>
  <c r="F149" i="5"/>
  <c r="F144" i="5"/>
  <c r="F139" i="5"/>
  <c r="F136" i="5"/>
  <c r="F135" i="5"/>
  <c r="F133" i="5"/>
  <c r="F129" i="5"/>
  <c r="F127" i="5"/>
  <c r="F124" i="5"/>
  <c r="F120" i="5"/>
  <c r="I151" i="7"/>
  <c r="G149" i="7"/>
  <c r="H149" i="7"/>
  <c r="I149" i="7"/>
  <c r="F149" i="7"/>
  <c r="F151" i="7"/>
  <c r="F151" i="5"/>
  <c r="F150" i="5"/>
  <c r="F148" i="5"/>
  <c r="F146" i="5"/>
  <c r="F143" i="5"/>
  <c r="F141" i="5"/>
  <c r="F137" i="5"/>
  <c r="F132" i="5"/>
  <c r="F130" i="5"/>
  <c r="F122" i="5"/>
  <c r="F176" i="5"/>
  <c r="F174" i="5"/>
  <c r="D174" i="5"/>
  <c r="E174" i="5"/>
  <c r="C174" i="5"/>
  <c r="I214" i="7"/>
  <c r="I277" i="7"/>
  <c r="F464" i="5"/>
  <c r="F461" i="5"/>
  <c r="F467" i="5"/>
  <c r="F468" i="5"/>
  <c r="G388" i="7"/>
  <c r="G391" i="7"/>
  <c r="I391" i="7"/>
  <c r="F391" i="7"/>
  <c r="I141" i="7" l="1"/>
  <c r="K149" i="7"/>
  <c r="J149" i="7"/>
  <c r="K134" i="7"/>
  <c r="J134" i="7"/>
  <c r="K151" i="7"/>
  <c r="K391" i="7"/>
  <c r="K214" i="7"/>
  <c r="H174" i="5"/>
  <c r="H461" i="5"/>
  <c r="G461" i="5"/>
  <c r="H170" i="5"/>
  <c r="G170" i="5"/>
  <c r="L65" i="12"/>
  <c r="K65" i="12"/>
  <c r="G468" i="5"/>
  <c r="H320" i="5"/>
  <c r="G320" i="5"/>
  <c r="H315" i="5"/>
  <c r="G315" i="5"/>
  <c r="L78" i="12"/>
  <c r="K78" i="12"/>
  <c r="H467" i="5"/>
  <c r="G467" i="5"/>
  <c r="J62" i="12"/>
  <c r="J61" i="12" s="1"/>
  <c r="J60" i="12" s="1"/>
  <c r="H333" i="5"/>
  <c r="G333" i="5"/>
  <c r="G172" i="5"/>
  <c r="G321" i="5"/>
  <c r="H464" i="5"/>
  <c r="G464" i="5"/>
  <c r="G174" i="5"/>
  <c r="F159" i="5"/>
  <c r="H160" i="5"/>
  <c r="G160" i="5"/>
  <c r="F123" i="5"/>
  <c r="J57" i="12"/>
  <c r="J77" i="12"/>
  <c r="J64" i="12"/>
  <c r="F168" i="5"/>
  <c r="H80" i="5"/>
  <c r="C176" i="5"/>
  <c r="G176" i="5" s="1"/>
  <c r="D176" i="5"/>
  <c r="G230" i="7"/>
  <c r="D288" i="5"/>
  <c r="G394" i="7"/>
  <c r="D240" i="5"/>
  <c r="F240" i="5"/>
  <c r="C240" i="5"/>
  <c r="D463" i="5"/>
  <c r="F463" i="5"/>
  <c r="D460" i="5"/>
  <c r="D459" i="5" s="1"/>
  <c r="F460" i="5"/>
  <c r="D458" i="5"/>
  <c r="F458" i="5"/>
  <c r="D457" i="5"/>
  <c r="F457" i="5"/>
  <c r="D456" i="5"/>
  <c r="F456" i="5"/>
  <c r="D453" i="5"/>
  <c r="F453" i="5"/>
  <c r="D451" i="5"/>
  <c r="F451" i="5"/>
  <c r="I76" i="12"/>
  <c r="L76" i="12" s="1"/>
  <c r="D281" i="5"/>
  <c r="F281" i="5"/>
  <c r="D279" i="5"/>
  <c r="F279" i="5"/>
  <c r="D277" i="5"/>
  <c r="F277" i="5"/>
  <c r="D275" i="5"/>
  <c r="D269" i="5" s="1"/>
  <c r="F275" i="5"/>
  <c r="D264" i="5"/>
  <c r="F264" i="5"/>
  <c r="D259" i="5"/>
  <c r="D258" i="5" s="1"/>
  <c r="F259" i="5"/>
  <c r="D256" i="5"/>
  <c r="F256" i="5"/>
  <c r="D254" i="5"/>
  <c r="F254" i="5"/>
  <c r="D252" i="5"/>
  <c r="F252" i="5"/>
  <c r="D246" i="5"/>
  <c r="H82" i="12" s="1"/>
  <c r="F246" i="5"/>
  <c r="J82" i="12" s="1"/>
  <c r="D244" i="5"/>
  <c r="H80" i="12" s="1"/>
  <c r="F244" i="5"/>
  <c r="J80" i="12" s="1"/>
  <c r="D237" i="5"/>
  <c r="H69" i="12" s="1"/>
  <c r="F237" i="5"/>
  <c r="J69" i="12" s="1"/>
  <c r="D227" i="5"/>
  <c r="H59" i="12" s="1"/>
  <c r="H58" i="12" s="1"/>
  <c r="H57" i="12" s="1"/>
  <c r="D224" i="5"/>
  <c r="H56" i="12" s="1"/>
  <c r="F224" i="5"/>
  <c r="J56" i="12" s="1"/>
  <c r="D223" i="5"/>
  <c r="H55" i="12" s="1"/>
  <c r="F223" i="5"/>
  <c r="J55" i="12" s="1"/>
  <c r="D222" i="5"/>
  <c r="H54" i="12" s="1"/>
  <c r="F222" i="5"/>
  <c r="J54" i="12" s="1"/>
  <c r="D219" i="5"/>
  <c r="F219" i="5"/>
  <c r="D218" i="5"/>
  <c r="H49" i="12" s="1"/>
  <c r="F218" i="5"/>
  <c r="J49" i="12" s="1"/>
  <c r="D217" i="5"/>
  <c r="H48" i="12" s="1"/>
  <c r="F217" i="5"/>
  <c r="J48" i="12" s="1"/>
  <c r="D216" i="5"/>
  <c r="F216" i="5"/>
  <c r="D215" i="5"/>
  <c r="H46" i="12" s="1"/>
  <c r="F215" i="5"/>
  <c r="J46" i="12" s="1"/>
  <c r="D213" i="5"/>
  <c r="F213" i="5"/>
  <c r="J44" i="12" s="1"/>
  <c r="C213" i="5"/>
  <c r="D211" i="5"/>
  <c r="F211" i="5"/>
  <c r="D210" i="5"/>
  <c r="H41" i="12" s="1"/>
  <c r="F210" i="5"/>
  <c r="J41" i="12" s="1"/>
  <c r="D209" i="5"/>
  <c r="H40" i="12" s="1"/>
  <c r="F209" i="5"/>
  <c r="J40" i="12" s="1"/>
  <c r="D208" i="5"/>
  <c r="H39" i="12" s="1"/>
  <c r="F208" i="5"/>
  <c r="J39" i="12" s="1"/>
  <c r="D207" i="5"/>
  <c r="H38" i="12" s="1"/>
  <c r="F207" i="5"/>
  <c r="J38" i="12" s="1"/>
  <c r="D206" i="5"/>
  <c r="H37" i="12" s="1"/>
  <c r="F206" i="5"/>
  <c r="J37" i="12" s="1"/>
  <c r="D205" i="5"/>
  <c r="F205" i="5"/>
  <c r="D204" i="5"/>
  <c r="H35" i="12" s="1"/>
  <c r="F204" i="5"/>
  <c r="J35" i="12" s="1"/>
  <c r="D203" i="5"/>
  <c r="H34" i="12" s="1"/>
  <c r="F203" i="5"/>
  <c r="J34" i="12" s="1"/>
  <c r="D201" i="5"/>
  <c r="H32" i="12" s="1"/>
  <c r="F201" i="5"/>
  <c r="J32" i="12" s="1"/>
  <c r="D200" i="5"/>
  <c r="H31" i="12" s="1"/>
  <c r="F200" i="5"/>
  <c r="J31" i="12" s="1"/>
  <c r="D199" i="5"/>
  <c r="H30" i="12" s="1"/>
  <c r="F199" i="5"/>
  <c r="J30" i="12" s="1"/>
  <c r="D198" i="5"/>
  <c r="H29" i="12" s="1"/>
  <c r="F198" i="5"/>
  <c r="J29" i="12" s="1"/>
  <c r="D197" i="5"/>
  <c r="F197" i="5"/>
  <c r="D196" i="5"/>
  <c r="F196" i="5"/>
  <c r="D194" i="5"/>
  <c r="H25" i="12" s="1"/>
  <c r="F194" i="5"/>
  <c r="J25" i="12" s="1"/>
  <c r="D193" i="5"/>
  <c r="F193" i="5"/>
  <c r="D192" i="5"/>
  <c r="F192" i="5"/>
  <c r="D191" i="5"/>
  <c r="F191" i="5"/>
  <c r="D188" i="5"/>
  <c r="F188" i="5"/>
  <c r="D186" i="5"/>
  <c r="F186" i="5"/>
  <c r="D184" i="5"/>
  <c r="F184" i="5"/>
  <c r="J14" i="12" s="1"/>
  <c r="G83" i="7"/>
  <c r="I83" i="7"/>
  <c r="F83" i="7"/>
  <c r="G79" i="7"/>
  <c r="G73" i="7"/>
  <c r="I73" i="7"/>
  <c r="I394" i="7"/>
  <c r="F394" i="7"/>
  <c r="H396" i="7"/>
  <c r="J396" i="7" s="1"/>
  <c r="G279" i="7"/>
  <c r="G151" i="7"/>
  <c r="D20" i="5"/>
  <c r="E20" i="5"/>
  <c r="J28" i="12" l="1"/>
  <c r="H36" i="12"/>
  <c r="J53" i="12"/>
  <c r="H44" i="12"/>
  <c r="H43" i="12" s="1"/>
  <c r="J42" i="12"/>
  <c r="J36" i="12"/>
  <c r="H47" i="12"/>
  <c r="J51" i="12"/>
  <c r="H42" i="12"/>
  <c r="J47" i="12"/>
  <c r="F239" i="5"/>
  <c r="J72" i="12"/>
  <c r="H28" i="12"/>
  <c r="J27" i="12"/>
  <c r="H18" i="12"/>
  <c r="H17" i="12" s="1"/>
  <c r="H27" i="12"/>
  <c r="H51" i="12"/>
  <c r="D287" i="5"/>
  <c r="D286" i="5" s="1"/>
  <c r="D282" i="5" s="1"/>
  <c r="H72" i="12"/>
  <c r="H71" i="12" s="1"/>
  <c r="K73" i="7"/>
  <c r="D263" i="5"/>
  <c r="H16" i="12"/>
  <c r="H15" i="12" s="1"/>
  <c r="H22" i="12"/>
  <c r="H24" i="12"/>
  <c r="J24" i="12"/>
  <c r="J23" i="12"/>
  <c r="F263" i="5"/>
  <c r="J22" i="12"/>
  <c r="K394" i="7"/>
  <c r="E184" i="5"/>
  <c r="H14" i="12"/>
  <c r="H13" i="12" s="1"/>
  <c r="E188" i="5"/>
  <c r="H23" i="12"/>
  <c r="K83" i="7"/>
  <c r="J83" i="7"/>
  <c r="G213" i="5"/>
  <c r="G192" i="5"/>
  <c r="F269" i="5"/>
  <c r="H343" i="5"/>
  <c r="F459" i="5"/>
  <c r="L77" i="12"/>
  <c r="K77" i="12"/>
  <c r="H342" i="5"/>
  <c r="G186" i="5"/>
  <c r="L64" i="12"/>
  <c r="K64" i="12"/>
  <c r="L62" i="12"/>
  <c r="K62" i="12"/>
  <c r="G184" i="5"/>
  <c r="G188" i="5"/>
  <c r="J81" i="12"/>
  <c r="F258" i="5"/>
  <c r="H322" i="5"/>
  <c r="F167" i="5"/>
  <c r="H159" i="5"/>
  <c r="G159" i="5"/>
  <c r="G219" i="5"/>
  <c r="G330" i="5"/>
  <c r="H345" i="5"/>
  <c r="L61" i="12"/>
  <c r="K61" i="12"/>
  <c r="C239" i="5"/>
  <c r="G240" i="5"/>
  <c r="H79" i="12"/>
  <c r="D278" i="5"/>
  <c r="E286" i="5"/>
  <c r="H81" i="12"/>
  <c r="H68" i="12"/>
  <c r="H67" i="12" s="1"/>
  <c r="H53" i="12"/>
  <c r="H52" i="12" s="1"/>
  <c r="F462" i="5"/>
  <c r="D239" i="5"/>
  <c r="J63" i="12"/>
  <c r="D462" i="5"/>
  <c r="F278" i="5"/>
  <c r="E468" i="5"/>
  <c r="F72" i="7"/>
  <c r="F71" i="7" s="1"/>
  <c r="F70" i="7" s="1"/>
  <c r="G72" i="7"/>
  <c r="G71" i="7" s="1"/>
  <c r="G70" i="7" s="1"/>
  <c r="H151" i="7"/>
  <c r="J151" i="7" s="1"/>
  <c r="E177" i="5"/>
  <c r="H177" i="5" s="1"/>
  <c r="I72" i="7"/>
  <c r="H79" i="7"/>
  <c r="J79" i="7" s="1"/>
  <c r="F78" i="5"/>
  <c r="H73" i="7"/>
  <c r="J73" i="7" s="1"/>
  <c r="I18" i="7"/>
  <c r="I16" i="7"/>
  <c r="G14" i="7"/>
  <c r="I14" i="7"/>
  <c r="H39" i="3"/>
  <c r="H38" i="3" s="1"/>
  <c r="H37" i="3" s="1"/>
  <c r="H36" i="3" s="1"/>
  <c r="I39" i="3"/>
  <c r="J38" i="3"/>
  <c r="H34" i="3"/>
  <c r="H33" i="3" s="1"/>
  <c r="J34" i="3"/>
  <c r="H32" i="3"/>
  <c r="H31" i="3" s="1"/>
  <c r="I32" i="3"/>
  <c r="J31" i="3"/>
  <c r="I30" i="3"/>
  <c r="J28" i="3"/>
  <c r="H28" i="3"/>
  <c r="H26" i="3"/>
  <c r="H25" i="3" s="1"/>
  <c r="H24" i="3" s="1"/>
  <c r="I26" i="3"/>
  <c r="J25" i="3"/>
  <c r="H23" i="3"/>
  <c r="I23" i="3"/>
  <c r="L23" i="3" s="1"/>
  <c r="H22" i="3"/>
  <c r="I22" i="3"/>
  <c r="L22" i="3" s="1"/>
  <c r="L19" i="3"/>
  <c r="L18" i="3"/>
  <c r="H16" i="3"/>
  <c r="H15" i="3" s="1"/>
  <c r="I16" i="3"/>
  <c r="J15" i="3"/>
  <c r="H13" i="3"/>
  <c r="C463" i="5"/>
  <c r="C462" i="5" s="1"/>
  <c r="C460" i="5"/>
  <c r="C459" i="5" s="1"/>
  <c r="C458" i="5"/>
  <c r="C457" i="5"/>
  <c r="C456" i="5"/>
  <c r="C453" i="5"/>
  <c r="G453" i="5" s="1"/>
  <c r="C451" i="5"/>
  <c r="G345" i="5"/>
  <c r="G342" i="5"/>
  <c r="G340" i="5"/>
  <c r="C337" i="5"/>
  <c r="G337" i="5" s="1"/>
  <c r="C328" i="5"/>
  <c r="G327" i="5"/>
  <c r="G325" i="5"/>
  <c r="G323" i="5"/>
  <c r="G322" i="5"/>
  <c r="G319" i="5"/>
  <c r="G318" i="5"/>
  <c r="G317" i="5"/>
  <c r="G314" i="5"/>
  <c r="G313" i="5"/>
  <c r="G312" i="5"/>
  <c r="G311" i="5"/>
  <c r="G309" i="5"/>
  <c r="G308" i="5"/>
  <c r="G307" i="5"/>
  <c r="G306" i="5"/>
  <c r="G303" i="5"/>
  <c r="G301" i="5"/>
  <c r="G299" i="5"/>
  <c r="C281" i="5"/>
  <c r="C279" i="5"/>
  <c r="G279" i="5" s="1"/>
  <c r="C277" i="5"/>
  <c r="G277" i="5" s="1"/>
  <c r="C275" i="5"/>
  <c r="C269" i="5" s="1"/>
  <c r="C264" i="5"/>
  <c r="C259" i="5"/>
  <c r="C256" i="5"/>
  <c r="G256" i="5" s="1"/>
  <c r="C254" i="5"/>
  <c r="G254" i="5" s="1"/>
  <c r="C252" i="5"/>
  <c r="G252" i="5" s="1"/>
  <c r="C246" i="5"/>
  <c r="C244" i="5"/>
  <c r="C237" i="5"/>
  <c r="G237" i="5" s="1"/>
  <c r="C227" i="5"/>
  <c r="G227" i="5" s="1"/>
  <c r="C223" i="5"/>
  <c r="G223" i="5" s="1"/>
  <c r="C224" i="5"/>
  <c r="G224" i="5" s="1"/>
  <c r="C222" i="5"/>
  <c r="C216" i="5"/>
  <c r="G216" i="5" s="1"/>
  <c r="C217" i="5"/>
  <c r="G217" i="5" s="1"/>
  <c r="C218" i="5"/>
  <c r="G49" i="12" s="1"/>
  <c r="C215" i="5"/>
  <c r="C204" i="5"/>
  <c r="C205" i="5"/>
  <c r="G205" i="5" s="1"/>
  <c r="C206" i="5"/>
  <c r="C207" i="5"/>
  <c r="G207" i="5" s="1"/>
  <c r="C208" i="5"/>
  <c r="C209" i="5"/>
  <c r="C210" i="5"/>
  <c r="C211" i="5"/>
  <c r="G211" i="5" s="1"/>
  <c r="C203" i="5"/>
  <c r="G203" i="5" s="1"/>
  <c r="C197" i="5"/>
  <c r="G197" i="5" s="1"/>
  <c r="C198" i="5"/>
  <c r="C199" i="5"/>
  <c r="G199" i="5" s="1"/>
  <c r="C200" i="5"/>
  <c r="G200" i="5" s="1"/>
  <c r="C201" i="5"/>
  <c r="G201" i="5" s="1"/>
  <c r="C196" i="5"/>
  <c r="G196" i="5" s="1"/>
  <c r="C193" i="5"/>
  <c r="G193" i="5" s="1"/>
  <c r="C194" i="5"/>
  <c r="G194" i="5" s="1"/>
  <c r="C191" i="5"/>
  <c r="G191" i="5" s="1"/>
  <c r="C127" i="5"/>
  <c r="G127" i="5" s="1"/>
  <c r="C155" i="5"/>
  <c r="C169" i="5"/>
  <c r="C168" i="5"/>
  <c r="G168" i="5" s="1"/>
  <c r="C165" i="5"/>
  <c r="C158" i="5"/>
  <c r="C149" i="5"/>
  <c r="C150" i="5"/>
  <c r="G150" i="5" s="1"/>
  <c r="C151" i="5"/>
  <c r="G151" i="5" s="1"/>
  <c r="C148" i="5"/>
  <c r="C146" i="5"/>
  <c r="C140" i="5"/>
  <c r="G140" i="5" s="1"/>
  <c r="C141" i="5"/>
  <c r="C142" i="5"/>
  <c r="C143" i="5"/>
  <c r="G143" i="5" s="1"/>
  <c r="C144" i="5"/>
  <c r="C139" i="5"/>
  <c r="C135" i="5"/>
  <c r="C133" i="5"/>
  <c r="C134" i="5"/>
  <c r="G134" i="5" s="1"/>
  <c r="C136" i="5"/>
  <c r="C137" i="5"/>
  <c r="C132" i="5"/>
  <c r="G132" i="5" s="1"/>
  <c r="C128" i="5"/>
  <c r="G128" i="5" s="1"/>
  <c r="C129" i="5"/>
  <c r="G129" i="5" s="1"/>
  <c r="C130" i="5"/>
  <c r="C124" i="5"/>
  <c r="C122" i="5"/>
  <c r="G122" i="5" s="1"/>
  <c r="C120" i="5"/>
  <c r="G14" i="12" s="1"/>
  <c r="G95" i="5"/>
  <c r="G114" i="5"/>
  <c r="G112" i="5"/>
  <c r="G110" i="5"/>
  <c r="G106" i="5"/>
  <c r="G99" i="5"/>
  <c r="G98" i="5"/>
  <c r="G91" i="5"/>
  <c r="G89" i="5"/>
  <c r="G80" i="5"/>
  <c r="G81" i="5"/>
  <c r="G82" i="5"/>
  <c r="G83" i="5"/>
  <c r="G73" i="5"/>
  <c r="G74" i="5"/>
  <c r="G75" i="5"/>
  <c r="G76" i="5"/>
  <c r="G72" i="5"/>
  <c r="G69" i="5"/>
  <c r="G64" i="5"/>
  <c r="C62" i="5"/>
  <c r="G62" i="5" s="1"/>
  <c r="F170" i="7"/>
  <c r="K170" i="7" s="1"/>
  <c r="F328" i="7"/>
  <c r="K328" i="7" s="1"/>
  <c r="F132" i="7"/>
  <c r="G124" i="5" l="1"/>
  <c r="G18" i="12"/>
  <c r="G72" i="12"/>
  <c r="K72" i="12" s="1"/>
  <c r="G142" i="5"/>
  <c r="G38" i="12"/>
  <c r="K38" i="12" s="1"/>
  <c r="G155" i="5"/>
  <c r="G55" i="12"/>
  <c r="K55" i="12" s="1"/>
  <c r="G46" i="12"/>
  <c r="K46" i="12" s="1"/>
  <c r="G139" i="5"/>
  <c r="G34" i="12"/>
  <c r="K34" i="12" s="1"/>
  <c r="G141" i="5"/>
  <c r="G36" i="12"/>
  <c r="K36" i="12" s="1"/>
  <c r="G165" i="5"/>
  <c r="G69" i="12"/>
  <c r="G210" i="5"/>
  <c r="G41" i="12"/>
  <c r="K41" i="12" s="1"/>
  <c r="G206" i="5"/>
  <c r="G37" i="12"/>
  <c r="K37" i="12" s="1"/>
  <c r="G244" i="5"/>
  <c r="G80" i="12"/>
  <c r="K80" i="12" s="1"/>
  <c r="G144" i="5"/>
  <c r="G42" i="12"/>
  <c r="K42" i="12" s="1"/>
  <c r="G209" i="5"/>
  <c r="G40" i="12"/>
  <c r="K40" i="12" s="1"/>
  <c r="G246" i="5"/>
  <c r="G82" i="12"/>
  <c r="K82" i="12" s="1"/>
  <c r="G48" i="12"/>
  <c r="K48" i="12" s="1"/>
  <c r="H468" i="5"/>
  <c r="G158" i="5"/>
  <c r="G59" i="12"/>
  <c r="G222" i="5"/>
  <c r="G54" i="12"/>
  <c r="K54" i="12" s="1"/>
  <c r="G146" i="5"/>
  <c r="G44" i="12"/>
  <c r="K44" i="12" s="1"/>
  <c r="G149" i="5"/>
  <c r="G47" i="12"/>
  <c r="K47" i="12" s="1"/>
  <c r="G169" i="5"/>
  <c r="G74" i="12"/>
  <c r="K74" i="12" s="1"/>
  <c r="G204" i="5"/>
  <c r="G35" i="12"/>
  <c r="K35" i="12" s="1"/>
  <c r="G27" i="12"/>
  <c r="K27" i="12" s="1"/>
  <c r="G281" i="5"/>
  <c r="G51" i="12"/>
  <c r="K51" i="12" s="1"/>
  <c r="G456" i="5"/>
  <c r="G22" i="12"/>
  <c r="K22" i="12" s="1"/>
  <c r="G457" i="5"/>
  <c r="G23" i="12"/>
  <c r="K23" i="12" s="1"/>
  <c r="G198" i="5"/>
  <c r="G29" i="12"/>
  <c r="K29" i="12" s="1"/>
  <c r="C263" i="5"/>
  <c r="G451" i="5"/>
  <c r="G16" i="12"/>
  <c r="G458" i="5"/>
  <c r="G24" i="12"/>
  <c r="K24" i="12" s="1"/>
  <c r="G120" i="5"/>
  <c r="G136" i="5"/>
  <c r="G31" i="12"/>
  <c r="K31" i="12" s="1"/>
  <c r="G133" i="5"/>
  <c r="G28" i="12"/>
  <c r="K28" i="12" s="1"/>
  <c r="G130" i="5"/>
  <c r="G25" i="12"/>
  <c r="K25" i="12" s="1"/>
  <c r="G137" i="5"/>
  <c r="G32" i="12"/>
  <c r="K32" i="12" s="1"/>
  <c r="G135" i="5"/>
  <c r="G30" i="12"/>
  <c r="K30" i="12" s="1"/>
  <c r="G328" i="5"/>
  <c r="C326" i="5"/>
  <c r="H286" i="5"/>
  <c r="E282" i="5"/>
  <c r="G215" i="5"/>
  <c r="C214" i="5"/>
  <c r="I71" i="7"/>
  <c r="I70" i="7" s="1"/>
  <c r="K72" i="7"/>
  <c r="G459" i="5"/>
  <c r="J33" i="3"/>
  <c r="G343" i="5"/>
  <c r="K75" i="12"/>
  <c r="G462" i="5"/>
  <c r="I15" i="3"/>
  <c r="L15" i="3" s="1"/>
  <c r="L16" i="3"/>
  <c r="I34" i="3"/>
  <c r="I33" i="3" s="1"/>
  <c r="L35" i="3"/>
  <c r="J79" i="12"/>
  <c r="J26" i="12"/>
  <c r="G79" i="5"/>
  <c r="I28" i="3"/>
  <c r="L28" i="3" s="1"/>
  <c r="L30" i="3"/>
  <c r="G70" i="5"/>
  <c r="I31" i="3"/>
  <c r="L31" i="3" s="1"/>
  <c r="L32" i="3"/>
  <c r="J52" i="12"/>
  <c r="J13" i="12"/>
  <c r="F166" i="5"/>
  <c r="G463" i="5"/>
  <c r="G460" i="5"/>
  <c r="I25" i="3"/>
  <c r="I24" i="3" s="1"/>
  <c r="L26" i="3"/>
  <c r="I38" i="3"/>
  <c r="I37" i="3" s="1"/>
  <c r="I36" i="3" s="1"/>
  <c r="L39" i="3"/>
  <c r="K63" i="12"/>
  <c r="L63" i="12"/>
  <c r="J68" i="12"/>
  <c r="J67" i="12" s="1"/>
  <c r="G264" i="5"/>
  <c r="I13" i="3"/>
  <c r="L13" i="3" s="1"/>
  <c r="L14" i="3"/>
  <c r="J24" i="3"/>
  <c r="J37" i="3"/>
  <c r="L60" i="12"/>
  <c r="K60" i="12"/>
  <c r="G239" i="5"/>
  <c r="G269" i="5"/>
  <c r="G275" i="5"/>
  <c r="C258" i="5"/>
  <c r="G258" i="5" s="1"/>
  <c r="G259" i="5"/>
  <c r="K49" i="12"/>
  <c r="G218" i="5"/>
  <c r="G39" i="12"/>
  <c r="K39" i="12" s="1"/>
  <c r="G208" i="5"/>
  <c r="G148" i="5"/>
  <c r="G50" i="12"/>
  <c r="K50" i="12" s="1"/>
  <c r="G94" i="5"/>
  <c r="K19" i="12"/>
  <c r="G86" i="5"/>
  <c r="H21" i="12"/>
  <c r="J21" i="12"/>
  <c r="C167" i="5"/>
  <c r="K76" i="12"/>
  <c r="H26" i="12"/>
  <c r="J45" i="12"/>
  <c r="H70" i="12"/>
  <c r="H66" i="12" s="1"/>
  <c r="H14" i="1" s="1"/>
  <c r="H12" i="12"/>
  <c r="H45" i="12"/>
  <c r="H33" i="12"/>
  <c r="J43" i="12"/>
  <c r="J33" i="12"/>
  <c r="G56" i="12"/>
  <c r="K56" i="12" s="1"/>
  <c r="J71" i="12"/>
  <c r="C339" i="5"/>
  <c r="I13" i="7"/>
  <c r="H14" i="7"/>
  <c r="J14" i="7" s="1"/>
  <c r="H72" i="7"/>
  <c r="J72" i="7" s="1"/>
  <c r="J17" i="3"/>
  <c r="E176" i="5"/>
  <c r="H176" i="5" s="1"/>
  <c r="H21" i="3"/>
  <c r="H20" i="3" s="1"/>
  <c r="J21" i="3"/>
  <c r="H17" i="3"/>
  <c r="J27" i="3"/>
  <c r="H27" i="3"/>
  <c r="I21" i="3"/>
  <c r="I20" i="3" s="1"/>
  <c r="I17" i="3"/>
  <c r="G21" i="12" l="1"/>
  <c r="K21" i="12" s="1"/>
  <c r="I12" i="7"/>
  <c r="L25" i="3"/>
  <c r="K70" i="7"/>
  <c r="K71" i="7"/>
  <c r="I11" i="7"/>
  <c r="I27" i="3"/>
  <c r="L27" i="3" s="1"/>
  <c r="L38" i="3"/>
  <c r="L33" i="3"/>
  <c r="L24" i="3"/>
  <c r="J20" i="3"/>
  <c r="L20" i="3" s="1"/>
  <c r="L21" i="3"/>
  <c r="K21" i="3"/>
  <c r="J36" i="3"/>
  <c r="L36" i="3" s="1"/>
  <c r="L37" i="3"/>
  <c r="J12" i="3"/>
  <c r="L17" i="3"/>
  <c r="L34" i="3"/>
  <c r="G68" i="12"/>
  <c r="K68" i="12" s="1"/>
  <c r="K69" i="12"/>
  <c r="C166" i="5"/>
  <c r="G166" i="5" s="1"/>
  <c r="G167" i="5"/>
  <c r="G58" i="12"/>
  <c r="K58" i="12" s="1"/>
  <c r="K59" i="12"/>
  <c r="G17" i="12"/>
  <c r="G13" i="12"/>
  <c r="K13" i="12" s="1"/>
  <c r="K14" i="12"/>
  <c r="G53" i="12"/>
  <c r="K53" i="12" s="1"/>
  <c r="H20" i="12"/>
  <c r="H11" i="12" s="1"/>
  <c r="H13" i="1" s="1"/>
  <c r="G43" i="12"/>
  <c r="K43" i="12" s="1"/>
  <c r="G71" i="12"/>
  <c r="K71" i="12" s="1"/>
  <c r="G79" i="12"/>
  <c r="K79" i="12" s="1"/>
  <c r="G15" i="12"/>
  <c r="G33" i="12"/>
  <c r="K33" i="12" s="1"/>
  <c r="G26" i="12"/>
  <c r="K26" i="12" s="1"/>
  <c r="G81" i="12"/>
  <c r="K81" i="12" s="1"/>
  <c r="J70" i="12"/>
  <c r="J20" i="12"/>
  <c r="G45" i="12"/>
  <c r="K45" i="12" s="1"/>
  <c r="I12" i="3"/>
  <c r="I11" i="3" s="1"/>
  <c r="I10" i="3" s="1"/>
  <c r="H71" i="7"/>
  <c r="H70" i="7" s="1"/>
  <c r="J70" i="7" s="1"/>
  <c r="H12" i="3"/>
  <c r="H11" i="3" s="1"/>
  <c r="H10" i="3" s="1"/>
  <c r="J71" i="7" l="1"/>
  <c r="G67" i="12"/>
  <c r="K67" i="12" s="1"/>
  <c r="J66" i="12"/>
  <c r="L12" i="3"/>
  <c r="G57" i="12"/>
  <c r="K57" i="12" s="1"/>
  <c r="G52" i="12"/>
  <c r="K52" i="12" s="1"/>
  <c r="H10" i="12"/>
  <c r="G12" i="12"/>
  <c r="G70" i="12"/>
  <c r="K70" i="12" s="1"/>
  <c r="G20" i="12"/>
  <c r="K20" i="12" s="1"/>
  <c r="F370" i="7"/>
  <c r="G338" i="7"/>
  <c r="G277" i="7"/>
  <c r="H277" i="7"/>
  <c r="J277" i="7" s="1"/>
  <c r="F277" i="7"/>
  <c r="K277" i="7" s="1"/>
  <c r="F14" i="7"/>
  <c r="K14" i="7" s="1"/>
  <c r="F381" i="7"/>
  <c r="F379" i="7"/>
  <c r="F377" i="7"/>
  <c r="F365" i="7"/>
  <c r="F356" i="7"/>
  <c r="F350" i="7" s="1"/>
  <c r="F348" i="7"/>
  <c r="F347" i="7" s="1"/>
  <c r="F344" i="7"/>
  <c r="F343" i="7" s="1"/>
  <c r="F336" i="7"/>
  <c r="K336" i="7" s="1"/>
  <c r="F322" i="7"/>
  <c r="K322" i="7" s="1"/>
  <c r="F312" i="7"/>
  <c r="F310" i="7"/>
  <c r="K310" i="7" s="1"/>
  <c r="F303" i="7"/>
  <c r="F302" i="7" s="1"/>
  <c r="F301" i="7" s="1"/>
  <c r="F293" i="7"/>
  <c r="F281" i="7" s="1"/>
  <c r="F279" i="7"/>
  <c r="F275" i="7"/>
  <c r="F251" i="7"/>
  <c r="F230" i="7"/>
  <c r="K230" i="7" s="1"/>
  <c r="F228" i="7"/>
  <c r="F219" i="7"/>
  <c r="F217" i="7"/>
  <c r="K217" i="7" s="1"/>
  <c r="F211" i="7"/>
  <c r="F210" i="7" s="1"/>
  <c r="F201" i="7"/>
  <c r="F200" i="7" s="1"/>
  <c r="F196" i="7"/>
  <c r="K196" i="7" s="1"/>
  <c r="F189" i="7"/>
  <c r="F187" i="7"/>
  <c r="F177" i="7"/>
  <c r="F165" i="7"/>
  <c r="F160" i="7"/>
  <c r="F158" i="7"/>
  <c r="F141" i="7"/>
  <c r="K141" i="7" s="1"/>
  <c r="F139" i="7"/>
  <c r="F138" i="7" s="1"/>
  <c r="F127" i="7"/>
  <c r="K127" i="7" s="1"/>
  <c r="F98" i="7"/>
  <c r="F94" i="7"/>
  <c r="F18" i="7"/>
  <c r="K18" i="7" s="1"/>
  <c r="F16" i="7"/>
  <c r="K16" i="7" s="1"/>
  <c r="L11" i="3" l="1"/>
  <c r="F367" i="7"/>
  <c r="K367" i="7" s="1"/>
  <c r="K370" i="7"/>
  <c r="L10" i="3"/>
  <c r="F13" i="7"/>
  <c r="F316" i="7"/>
  <c r="K316" i="7" s="1"/>
  <c r="J14" i="1"/>
  <c r="G66" i="12"/>
  <c r="K66" i="12" s="1"/>
  <c r="G11" i="12"/>
  <c r="F361" i="7"/>
  <c r="F213" i="7"/>
  <c r="F209" i="7" s="1"/>
  <c r="F274" i="7"/>
  <c r="F273" i="7" s="1"/>
  <c r="F383" i="7"/>
  <c r="F376" i="7"/>
  <c r="F346" i="7"/>
  <c r="F309" i="7"/>
  <c r="F232" i="7"/>
  <c r="F225" i="7"/>
  <c r="F195" i="7"/>
  <c r="K195" i="7" s="1"/>
  <c r="F164" i="7"/>
  <c r="F157" i="7"/>
  <c r="F137" i="7"/>
  <c r="F131" i="7"/>
  <c r="F100" i="7"/>
  <c r="F93" i="7"/>
  <c r="G28" i="3"/>
  <c r="F360" i="7" l="1"/>
  <c r="K360" i="7" s="1"/>
  <c r="K361" i="7"/>
  <c r="F12" i="7"/>
  <c r="K13" i="7"/>
  <c r="F308" i="7"/>
  <c r="F307" i="7" s="1"/>
  <c r="K28" i="3"/>
  <c r="G14" i="1"/>
  <c r="K14" i="1" s="1"/>
  <c r="G10" i="12"/>
  <c r="G13" i="1"/>
  <c r="F92" i="7"/>
  <c r="F91" i="7" s="1"/>
  <c r="F156" i="7"/>
  <c r="F224" i="7"/>
  <c r="F223" i="7" s="1"/>
  <c r="F272" i="7"/>
  <c r="F375" i="7"/>
  <c r="F374" i="7" s="1"/>
  <c r="F20" i="5"/>
  <c r="F11" i="7" l="1"/>
  <c r="K12" i="7"/>
  <c r="H20" i="5"/>
  <c r="G20" i="5"/>
  <c r="F155" i="7"/>
  <c r="F8" i="7" l="1"/>
  <c r="K11" i="7"/>
  <c r="G25" i="3"/>
  <c r="K25" i="3" s="1"/>
  <c r="G26" i="1" l="1"/>
  <c r="K26" i="1" s="1"/>
  <c r="H26" i="1"/>
  <c r="G18" i="7"/>
  <c r="H72" i="5"/>
  <c r="H95" i="5"/>
  <c r="H92" i="5"/>
  <c r="H98" i="5"/>
  <c r="I94" i="7"/>
  <c r="G94" i="7"/>
  <c r="E120" i="5"/>
  <c r="I96" i="7"/>
  <c r="G96" i="7"/>
  <c r="E122" i="5"/>
  <c r="H122" i="5" s="1"/>
  <c r="I98" i="7"/>
  <c r="G98" i="7"/>
  <c r="E124" i="5"/>
  <c r="G101" i="7"/>
  <c r="H101" i="7" s="1"/>
  <c r="J101" i="7" s="1"/>
  <c r="E128" i="5"/>
  <c r="H128" i="5" s="1"/>
  <c r="E129" i="5"/>
  <c r="H129" i="5" s="1"/>
  <c r="E130" i="5"/>
  <c r="E127" i="5"/>
  <c r="H127" i="5" s="1"/>
  <c r="G106" i="7"/>
  <c r="E133" i="5"/>
  <c r="E134" i="5"/>
  <c r="H134" i="5" s="1"/>
  <c r="E135" i="5"/>
  <c r="E136" i="5"/>
  <c r="H136" i="5" s="1"/>
  <c r="E137" i="5"/>
  <c r="H107" i="7"/>
  <c r="I113" i="7"/>
  <c r="G113" i="7"/>
  <c r="E140" i="5"/>
  <c r="H140" i="5" s="1"/>
  <c r="E141" i="5"/>
  <c r="E142" i="5"/>
  <c r="E143" i="5"/>
  <c r="H143" i="5" s="1"/>
  <c r="E144" i="5"/>
  <c r="E139" i="5"/>
  <c r="I120" i="7"/>
  <c r="G120" i="7"/>
  <c r="E146" i="5"/>
  <c r="G122" i="7"/>
  <c r="E148" i="5"/>
  <c r="H148" i="5" s="1"/>
  <c r="E149" i="5"/>
  <c r="E150" i="5"/>
  <c r="H150" i="5" s="1"/>
  <c r="E151" i="5"/>
  <c r="H151" i="5" s="1"/>
  <c r="G127" i="7"/>
  <c r="H130" i="7"/>
  <c r="I132" i="7"/>
  <c r="G132" i="7"/>
  <c r="G131" i="7" s="1"/>
  <c r="E158" i="5"/>
  <c r="H158" i="5" s="1"/>
  <c r="I139" i="7"/>
  <c r="G139" i="7"/>
  <c r="G138" i="7" s="1"/>
  <c r="E165" i="5"/>
  <c r="G141" i="7"/>
  <c r="E169" i="5"/>
  <c r="I158" i="7"/>
  <c r="G158" i="7"/>
  <c r="H159" i="7"/>
  <c r="J159" i="7" s="1"/>
  <c r="I160" i="7"/>
  <c r="G160" i="7"/>
  <c r="I162" i="7"/>
  <c r="G162" i="7"/>
  <c r="H163" i="7"/>
  <c r="I165" i="7"/>
  <c r="G165" i="7"/>
  <c r="H167" i="7"/>
  <c r="J167" i="7" s="1"/>
  <c r="H169" i="7"/>
  <c r="J169" i="7" s="1"/>
  <c r="G170" i="7"/>
  <c r="I177" i="7"/>
  <c r="G177" i="7"/>
  <c r="I187" i="7"/>
  <c r="G187" i="7"/>
  <c r="I189" i="7"/>
  <c r="G189" i="7"/>
  <c r="H191" i="7"/>
  <c r="J191" i="7" s="1"/>
  <c r="H192" i="7"/>
  <c r="J192" i="7" s="1"/>
  <c r="H194" i="7"/>
  <c r="J194" i="7" s="1"/>
  <c r="G196" i="7"/>
  <c r="G195" i="7" s="1"/>
  <c r="H198" i="7"/>
  <c r="J198" i="7" s="1"/>
  <c r="H199" i="7"/>
  <c r="J199" i="7" s="1"/>
  <c r="I201" i="7"/>
  <c r="G201" i="7"/>
  <c r="G200" i="7" s="1"/>
  <c r="I211" i="7"/>
  <c r="G210" i="7"/>
  <c r="H214" i="7"/>
  <c r="J214" i="7" s="1"/>
  <c r="G217" i="7"/>
  <c r="I219" i="7"/>
  <c r="G219" i="7"/>
  <c r="I226" i="7"/>
  <c r="G226" i="7"/>
  <c r="E252" i="5"/>
  <c r="H252" i="5" s="1"/>
  <c r="I228" i="7"/>
  <c r="G228" i="7"/>
  <c r="H240" i="7"/>
  <c r="I251" i="7"/>
  <c r="G251" i="7"/>
  <c r="E277" i="5"/>
  <c r="H277" i="5" s="1"/>
  <c r="I253" i="7"/>
  <c r="I257" i="7"/>
  <c r="I275" i="7"/>
  <c r="G275" i="7"/>
  <c r="I279" i="7"/>
  <c r="H284" i="7"/>
  <c r="H286" i="7"/>
  <c r="H291" i="7"/>
  <c r="I293" i="7"/>
  <c r="G293" i="7"/>
  <c r="H297" i="7"/>
  <c r="H296" i="7"/>
  <c r="H294" i="7"/>
  <c r="H299" i="7"/>
  <c r="I303" i="7"/>
  <c r="H304" i="7"/>
  <c r="G303" i="7"/>
  <c r="G302" i="7" s="1"/>
  <c r="G310" i="7"/>
  <c r="I312" i="7"/>
  <c r="G312" i="7"/>
  <c r="I314" i="7"/>
  <c r="G314" i="7"/>
  <c r="G317" i="7"/>
  <c r="H321" i="7"/>
  <c r="J321" i="7" s="1"/>
  <c r="G322" i="7"/>
  <c r="G328" i="7"/>
  <c r="G336" i="7"/>
  <c r="H328" i="5"/>
  <c r="I344" i="7"/>
  <c r="G344" i="7"/>
  <c r="G343" i="7" s="1"/>
  <c r="H344" i="7"/>
  <c r="H343" i="7" s="1"/>
  <c r="I348" i="7"/>
  <c r="G348" i="7"/>
  <c r="G347" i="7" s="1"/>
  <c r="H349" i="7"/>
  <c r="H351" i="7"/>
  <c r="J351" i="7" s="1"/>
  <c r="I356" i="7"/>
  <c r="G356" i="7"/>
  <c r="H356" i="7"/>
  <c r="H365" i="7"/>
  <c r="I365" i="7"/>
  <c r="G365" i="7"/>
  <c r="H139" i="5" l="1"/>
  <c r="H141" i="5"/>
  <c r="H146" i="5"/>
  <c r="H144" i="5"/>
  <c r="H165" i="5"/>
  <c r="H169" i="5"/>
  <c r="I74" i="12"/>
  <c r="L74" i="12" s="1"/>
  <c r="H149" i="5"/>
  <c r="H142" i="5"/>
  <c r="E340" i="5"/>
  <c r="H340" i="5" s="1"/>
  <c r="J304" i="7"/>
  <c r="H287" i="7"/>
  <c r="J287" i="7" s="1"/>
  <c r="E314" i="5"/>
  <c r="J291" i="7"/>
  <c r="K189" i="7"/>
  <c r="E132" i="5"/>
  <c r="H132" i="5" s="1"/>
  <c r="J107" i="7"/>
  <c r="H130" i="5"/>
  <c r="H124" i="5"/>
  <c r="K94" i="7"/>
  <c r="K312" i="7"/>
  <c r="K303" i="7"/>
  <c r="J297" i="7"/>
  <c r="E323" i="5"/>
  <c r="H323" i="5" s="1"/>
  <c r="E309" i="5"/>
  <c r="J286" i="7"/>
  <c r="K275" i="7"/>
  <c r="K228" i="7"/>
  <c r="K165" i="7"/>
  <c r="K158" i="7"/>
  <c r="K132" i="7"/>
  <c r="H137" i="5"/>
  <c r="H133" i="5"/>
  <c r="K96" i="7"/>
  <c r="K365" i="7"/>
  <c r="J365" i="7"/>
  <c r="K348" i="7"/>
  <c r="K226" i="7"/>
  <c r="J226" i="7"/>
  <c r="K201" i="7"/>
  <c r="K162" i="7"/>
  <c r="H298" i="7"/>
  <c r="J298" i="7" s="1"/>
  <c r="J299" i="7"/>
  <c r="E327" i="5"/>
  <c r="E326" i="5" s="1"/>
  <c r="J284" i="7"/>
  <c r="E307" i="5"/>
  <c r="K251" i="7"/>
  <c r="K187" i="7"/>
  <c r="H188" i="5"/>
  <c r="J163" i="7"/>
  <c r="K160" i="7"/>
  <c r="K139" i="7"/>
  <c r="H128" i="7"/>
  <c r="J130" i="7"/>
  <c r="J98" i="7"/>
  <c r="K98" i="7"/>
  <c r="H120" i="5"/>
  <c r="K356" i="7"/>
  <c r="J356" i="7"/>
  <c r="E321" i="5"/>
  <c r="J296" i="7"/>
  <c r="K177" i="7"/>
  <c r="E337" i="5"/>
  <c r="E336" i="5" s="1"/>
  <c r="E335" i="5" s="1"/>
  <c r="J349" i="7"/>
  <c r="K257" i="7"/>
  <c r="J257" i="7"/>
  <c r="K219" i="7"/>
  <c r="I210" i="7"/>
  <c r="K211" i="7"/>
  <c r="K344" i="7"/>
  <c r="J344" i="7"/>
  <c r="K314" i="7"/>
  <c r="J314" i="7"/>
  <c r="E319" i="5"/>
  <c r="H319" i="5" s="1"/>
  <c r="J294" i="7"/>
  <c r="I281" i="7"/>
  <c r="K293" i="7"/>
  <c r="K279" i="7"/>
  <c r="K253" i="7"/>
  <c r="J253" i="7"/>
  <c r="H238" i="7"/>
  <c r="J238" i="7" s="1"/>
  <c r="E265" i="5"/>
  <c r="H265" i="5" s="1"/>
  <c r="J240" i="7"/>
  <c r="K120" i="7"/>
  <c r="J120" i="7"/>
  <c r="K113" i="7"/>
  <c r="H135" i="5"/>
  <c r="E183" i="5"/>
  <c r="H184" i="5"/>
  <c r="L75" i="12"/>
  <c r="H110" i="5"/>
  <c r="I93" i="7"/>
  <c r="I232" i="7"/>
  <c r="I309" i="7"/>
  <c r="I350" i="7"/>
  <c r="I225" i="7"/>
  <c r="H189" i="7"/>
  <c r="J189" i="7" s="1"/>
  <c r="H282" i="7"/>
  <c r="J282" i="7" s="1"/>
  <c r="E168" i="5"/>
  <c r="H142" i="7"/>
  <c r="E155" i="5"/>
  <c r="I274" i="7"/>
  <c r="I157" i="7"/>
  <c r="H303" i="7"/>
  <c r="H302" i="7" s="1"/>
  <c r="H301" i="7" s="1"/>
  <c r="E279" i="5"/>
  <c r="H279" i="5" s="1"/>
  <c r="H217" i="7"/>
  <c r="J217" i="7" s="1"/>
  <c r="E244" i="5"/>
  <c r="I80" i="12" s="1"/>
  <c r="H187" i="7"/>
  <c r="J187" i="7" s="1"/>
  <c r="E213" i="5"/>
  <c r="H213" i="5" s="1"/>
  <c r="H311" i="5"/>
  <c r="H312" i="7"/>
  <c r="J312" i="7" s="1"/>
  <c r="H301" i="5"/>
  <c r="H275" i="7"/>
  <c r="J275" i="7" s="1"/>
  <c r="H299" i="5"/>
  <c r="H219" i="7"/>
  <c r="J219" i="7" s="1"/>
  <c r="E246" i="5"/>
  <c r="I82" i="12" s="1"/>
  <c r="H201" i="7"/>
  <c r="H200" i="7" s="1"/>
  <c r="E227" i="5"/>
  <c r="E223" i="5"/>
  <c r="H223" i="5" s="1"/>
  <c r="E219" i="5"/>
  <c r="H219" i="5" s="1"/>
  <c r="H132" i="7"/>
  <c r="H131" i="7" s="1"/>
  <c r="H96" i="7"/>
  <c r="J96" i="7" s="1"/>
  <c r="H336" i="7"/>
  <c r="J336" i="7" s="1"/>
  <c r="E275" i="5"/>
  <c r="E259" i="5"/>
  <c r="H211" i="7"/>
  <c r="H210" i="7" s="1"/>
  <c r="E237" i="5"/>
  <c r="E222" i="5"/>
  <c r="I54" i="12" s="1"/>
  <c r="E218" i="5"/>
  <c r="I49" i="12" s="1"/>
  <c r="E191" i="5"/>
  <c r="H191" i="5" s="1"/>
  <c r="H306" i="5"/>
  <c r="E224" i="5"/>
  <c r="I56" i="12" s="1"/>
  <c r="H162" i="7"/>
  <c r="J162" i="7" s="1"/>
  <c r="H94" i="7"/>
  <c r="J94" i="7" s="1"/>
  <c r="H330" i="5"/>
  <c r="H317" i="5"/>
  <c r="H279" i="7"/>
  <c r="J279" i="7" s="1"/>
  <c r="H303" i="5"/>
  <c r="E281" i="5"/>
  <c r="E264" i="5"/>
  <c r="H228" i="7"/>
  <c r="J228" i="7" s="1"/>
  <c r="E254" i="5"/>
  <c r="H254" i="5" s="1"/>
  <c r="E240" i="5"/>
  <c r="E239" i="5" s="1"/>
  <c r="E215" i="5"/>
  <c r="I46" i="12" s="1"/>
  <c r="E203" i="5"/>
  <c r="I34" i="12" s="1"/>
  <c r="E196" i="5"/>
  <c r="H196" i="5" s="1"/>
  <c r="H160" i="7"/>
  <c r="J160" i="7" s="1"/>
  <c r="E186" i="5"/>
  <c r="H186" i="5" s="1"/>
  <c r="H313" i="5"/>
  <c r="E207" i="5"/>
  <c r="I38" i="12" s="1"/>
  <c r="E201" i="5"/>
  <c r="I32" i="12" s="1"/>
  <c r="E197" i="5"/>
  <c r="H197" i="5" s="1"/>
  <c r="E216" i="5"/>
  <c r="H216" i="5" s="1"/>
  <c r="E206" i="5"/>
  <c r="I37" i="12" s="1"/>
  <c r="E200" i="5"/>
  <c r="H200" i="5" s="1"/>
  <c r="E192" i="5"/>
  <c r="H192" i="5" s="1"/>
  <c r="E209" i="5"/>
  <c r="E205" i="5"/>
  <c r="H205" i="5" s="1"/>
  <c r="E199" i="5"/>
  <c r="I30" i="12" s="1"/>
  <c r="E217" i="5"/>
  <c r="I48" i="12" s="1"/>
  <c r="E211" i="5"/>
  <c r="H211" i="5" s="1"/>
  <c r="E193" i="5"/>
  <c r="H193" i="5" s="1"/>
  <c r="H312" i="5"/>
  <c r="H309" i="5"/>
  <c r="E210" i="5"/>
  <c r="I41" i="12" s="1"/>
  <c r="H318" i="5"/>
  <c r="H308" i="5"/>
  <c r="H314" i="5"/>
  <c r="E208" i="5"/>
  <c r="I39" i="12" s="1"/>
  <c r="E204" i="5"/>
  <c r="E198" i="5"/>
  <c r="I29" i="12" s="1"/>
  <c r="E194" i="5"/>
  <c r="H194" i="5" s="1"/>
  <c r="E256" i="5"/>
  <c r="G16" i="7"/>
  <c r="G13" i="7" s="1"/>
  <c r="G12" i="7" s="1"/>
  <c r="G11" i="7" s="1"/>
  <c r="I200" i="7"/>
  <c r="I131" i="7"/>
  <c r="H338" i="7"/>
  <c r="J338" i="7" s="1"/>
  <c r="I138" i="7"/>
  <c r="I343" i="7"/>
  <c r="I347" i="7"/>
  <c r="G274" i="7"/>
  <c r="H348" i="7"/>
  <c r="J348" i="7" s="1"/>
  <c r="H310" i="7"/>
  <c r="J310" i="7" s="1"/>
  <c r="H251" i="7"/>
  <c r="J251" i="7" s="1"/>
  <c r="H158" i="7"/>
  <c r="J158" i="7" s="1"/>
  <c r="H139" i="7"/>
  <c r="J139" i="7" s="1"/>
  <c r="I302" i="7"/>
  <c r="H113" i="7"/>
  <c r="J113" i="7" s="1"/>
  <c r="G93" i="7"/>
  <c r="H106" i="7"/>
  <c r="J106" i="7" s="1"/>
  <c r="G225" i="7"/>
  <c r="G213" i="7"/>
  <c r="G209" i="7" s="1"/>
  <c r="G157" i="7"/>
  <c r="G137" i="7"/>
  <c r="G100" i="7"/>
  <c r="H122" i="7"/>
  <c r="J122" i="7" s="1"/>
  <c r="I164" i="7"/>
  <c r="I213" i="7"/>
  <c r="H196" i="7"/>
  <c r="G232" i="7"/>
  <c r="H165" i="7"/>
  <c r="J165" i="7" s="1"/>
  <c r="H170" i="7"/>
  <c r="J170" i="7" s="1"/>
  <c r="H177" i="7"/>
  <c r="J177" i="7" s="1"/>
  <c r="G164" i="7"/>
  <c r="G281" i="7"/>
  <c r="H293" i="7"/>
  <c r="J293" i="7" s="1"/>
  <c r="H328" i="7"/>
  <c r="J328" i="7" s="1"/>
  <c r="H317" i="7"/>
  <c r="J317" i="7" s="1"/>
  <c r="H322" i="7"/>
  <c r="J322" i="7" s="1"/>
  <c r="G309" i="7"/>
  <c r="G316" i="7"/>
  <c r="G350" i="7"/>
  <c r="G346" i="7" s="1"/>
  <c r="I379" i="7"/>
  <c r="I377" i="7"/>
  <c r="G377" i="7"/>
  <c r="H378" i="7"/>
  <c r="G379" i="7"/>
  <c r="E451" i="5"/>
  <c r="I381" i="7"/>
  <c r="G381" i="7"/>
  <c r="H382" i="7"/>
  <c r="I384" i="7"/>
  <c r="G384" i="7"/>
  <c r="H386" i="7"/>
  <c r="J386" i="7" s="1"/>
  <c r="H389" i="7"/>
  <c r="J389" i="7" s="1"/>
  <c r="H394" i="7"/>
  <c r="J394" i="7" s="1"/>
  <c r="I27" i="12" l="1"/>
  <c r="L27" i="12" s="1"/>
  <c r="E305" i="5"/>
  <c r="I42" i="12"/>
  <c r="L42" i="12" s="1"/>
  <c r="I69" i="12"/>
  <c r="L69" i="12" s="1"/>
  <c r="H204" i="5"/>
  <c r="I35" i="12"/>
  <c r="L35" i="12" s="1"/>
  <c r="H281" i="5"/>
  <c r="I51" i="12"/>
  <c r="L51" i="12" s="1"/>
  <c r="H155" i="5"/>
  <c r="I55" i="12"/>
  <c r="L55" i="12" s="1"/>
  <c r="H321" i="5"/>
  <c r="I40" i="12"/>
  <c r="L40" i="12" s="1"/>
  <c r="I47" i="12"/>
  <c r="L47" i="12" s="1"/>
  <c r="E339" i="5"/>
  <c r="E338" i="5" s="1"/>
  <c r="E334" i="5" s="1"/>
  <c r="I72" i="12"/>
  <c r="I44" i="12"/>
  <c r="L44" i="12" s="1"/>
  <c r="H195" i="7"/>
  <c r="J195" i="7" s="1"/>
  <c r="J196" i="7"/>
  <c r="K343" i="7"/>
  <c r="J343" i="7"/>
  <c r="K200" i="7"/>
  <c r="J200" i="7"/>
  <c r="E453" i="5"/>
  <c r="H453" i="5" s="1"/>
  <c r="J382" i="7"/>
  <c r="K379" i="7"/>
  <c r="J379" i="7"/>
  <c r="K164" i="7"/>
  <c r="K274" i="7"/>
  <c r="K350" i="7"/>
  <c r="K210" i="7"/>
  <c r="J210" i="7"/>
  <c r="E310" i="5"/>
  <c r="I31" i="12"/>
  <c r="L31" i="12" s="1"/>
  <c r="E449" i="5"/>
  <c r="J378" i="7"/>
  <c r="K347" i="7"/>
  <c r="K131" i="7"/>
  <c r="J131" i="7"/>
  <c r="H307" i="5"/>
  <c r="H327" i="5"/>
  <c r="K309" i="7"/>
  <c r="E316" i="5"/>
  <c r="J201" i="7"/>
  <c r="J303" i="7"/>
  <c r="I25" i="12"/>
  <c r="L25" i="12" s="1"/>
  <c r="K381" i="7"/>
  <c r="K302" i="7"/>
  <c r="J302" i="7"/>
  <c r="H141" i="7"/>
  <c r="J141" i="7" s="1"/>
  <c r="J142" i="7"/>
  <c r="K232" i="7"/>
  <c r="J211" i="7"/>
  <c r="K384" i="7"/>
  <c r="H451" i="5"/>
  <c r="I16" i="12"/>
  <c r="K377" i="7"/>
  <c r="K213" i="7"/>
  <c r="K138" i="7"/>
  <c r="E263" i="5"/>
  <c r="H263" i="5" s="1"/>
  <c r="K157" i="7"/>
  <c r="K225" i="7"/>
  <c r="K93" i="7"/>
  <c r="K281" i="7"/>
  <c r="H337" i="5"/>
  <c r="H127" i="7"/>
  <c r="J127" i="7" s="1"/>
  <c r="J128" i="7"/>
  <c r="J132" i="7"/>
  <c r="L41" i="12"/>
  <c r="H210" i="5"/>
  <c r="L48" i="12"/>
  <c r="H217" i="5"/>
  <c r="L30" i="12"/>
  <c r="H199" i="5"/>
  <c r="H209" i="5"/>
  <c r="L32" i="12"/>
  <c r="H201" i="5"/>
  <c r="L46" i="12"/>
  <c r="H215" i="5"/>
  <c r="L54" i="12"/>
  <c r="H222" i="5"/>
  <c r="E258" i="5"/>
  <c r="H258" i="5" s="1"/>
  <c r="H259" i="5"/>
  <c r="E167" i="5"/>
  <c r="H167" i="5" s="1"/>
  <c r="H168" i="5"/>
  <c r="L37" i="12"/>
  <c r="H206" i="5"/>
  <c r="E255" i="5"/>
  <c r="H256" i="5"/>
  <c r="L29" i="12"/>
  <c r="H198" i="5"/>
  <c r="L39" i="12"/>
  <c r="H208" i="5"/>
  <c r="L38" i="12"/>
  <c r="H207" i="5"/>
  <c r="L34" i="12"/>
  <c r="H203" i="5"/>
  <c r="H239" i="5"/>
  <c r="H240" i="5"/>
  <c r="H264" i="5"/>
  <c r="L56" i="12"/>
  <c r="H224" i="5"/>
  <c r="L49" i="12"/>
  <c r="H218" i="5"/>
  <c r="H237" i="5"/>
  <c r="E269" i="5"/>
  <c r="H269" i="5" s="1"/>
  <c r="H275" i="5"/>
  <c r="I308" i="7"/>
  <c r="L82" i="12"/>
  <c r="H246" i="5"/>
  <c r="L80" i="12"/>
  <c r="H244" i="5"/>
  <c r="H325" i="5"/>
  <c r="I59" i="12"/>
  <c r="L59" i="12" s="1"/>
  <c r="H227" i="5"/>
  <c r="I224" i="7"/>
  <c r="H164" i="7"/>
  <c r="J164" i="7" s="1"/>
  <c r="E278" i="5"/>
  <c r="H278" i="5" s="1"/>
  <c r="H232" i="7"/>
  <c r="J232" i="7" s="1"/>
  <c r="I156" i="7"/>
  <c r="G156" i="7"/>
  <c r="G155" i="7" s="1"/>
  <c r="G92" i="7"/>
  <c r="G91" i="7" s="1"/>
  <c r="H274" i="7"/>
  <c r="J274" i="7" s="1"/>
  <c r="H93" i="7"/>
  <c r="J93" i="7" s="1"/>
  <c r="H213" i="7"/>
  <c r="H209" i="7" s="1"/>
  <c r="H309" i="7"/>
  <c r="J309" i="7" s="1"/>
  <c r="H391" i="7"/>
  <c r="J391" i="7" s="1"/>
  <c r="E463" i="5"/>
  <c r="E457" i="5"/>
  <c r="I23" i="12" s="1"/>
  <c r="H388" i="7"/>
  <c r="J388" i="7" s="1"/>
  <c r="E460" i="5"/>
  <c r="I28" i="12" s="1"/>
  <c r="L28" i="12" s="1"/>
  <c r="E458" i="5"/>
  <c r="I24" i="12" s="1"/>
  <c r="E456" i="5"/>
  <c r="I22" i="12" s="1"/>
  <c r="I383" i="7"/>
  <c r="E78" i="5"/>
  <c r="H78" i="5" s="1"/>
  <c r="I137" i="7"/>
  <c r="G224" i="7"/>
  <c r="G223" i="7" s="1"/>
  <c r="H16" i="7"/>
  <c r="J16" i="7" s="1"/>
  <c r="I100" i="7"/>
  <c r="H18" i="7"/>
  <c r="J18" i="7" s="1"/>
  <c r="H225" i="7"/>
  <c r="J225" i="7" s="1"/>
  <c r="H347" i="7"/>
  <c r="J347" i="7" s="1"/>
  <c r="I209" i="7"/>
  <c r="H350" i="7"/>
  <c r="J350" i="7" s="1"/>
  <c r="I273" i="7"/>
  <c r="H157" i="7"/>
  <c r="J157" i="7" s="1"/>
  <c r="H138" i="7"/>
  <c r="J138" i="7" s="1"/>
  <c r="H381" i="7"/>
  <c r="J381" i="7" s="1"/>
  <c r="H377" i="7"/>
  <c r="J377" i="7" s="1"/>
  <c r="I301" i="7"/>
  <c r="I346" i="7"/>
  <c r="H100" i="7"/>
  <c r="G273" i="7"/>
  <c r="G272" i="7" s="1"/>
  <c r="H281" i="7"/>
  <c r="J281" i="7" s="1"/>
  <c r="H316" i="7"/>
  <c r="J316" i="7" s="1"/>
  <c r="G308" i="7"/>
  <c r="G307" i="7" s="1"/>
  <c r="G376" i="7"/>
  <c r="G383" i="7"/>
  <c r="H384" i="7"/>
  <c r="J384" i="7" s="1"/>
  <c r="I376" i="7"/>
  <c r="H12" i="6"/>
  <c r="I12" i="6"/>
  <c r="J12" i="6"/>
  <c r="G12" i="6"/>
  <c r="H9" i="6"/>
  <c r="I9" i="6" s="1"/>
  <c r="J9" i="6"/>
  <c r="G9" i="6"/>
  <c r="D7" i="10"/>
  <c r="D6" i="10" s="1"/>
  <c r="E7" i="10"/>
  <c r="E6" i="10" s="1"/>
  <c r="F7" i="10"/>
  <c r="F6" i="10" s="1"/>
  <c r="C7" i="10"/>
  <c r="C6" i="10" s="1"/>
  <c r="D11" i="10"/>
  <c r="D10" i="10" s="1"/>
  <c r="E11" i="10"/>
  <c r="E10" i="10" s="1"/>
  <c r="F11" i="10"/>
  <c r="F10" i="10" s="1"/>
  <c r="C11" i="10"/>
  <c r="C10" i="10" s="1"/>
  <c r="H463" i="5" l="1"/>
  <c r="I36" i="12"/>
  <c r="L36" i="12" s="1"/>
  <c r="I18" i="12"/>
  <c r="I17" i="12" s="1"/>
  <c r="E304" i="5"/>
  <c r="E296" i="5" s="1"/>
  <c r="E295" i="5" s="1"/>
  <c r="K301" i="7"/>
  <c r="J301" i="7"/>
  <c r="K383" i="7"/>
  <c r="K376" i="7"/>
  <c r="K137" i="7"/>
  <c r="K308" i="7"/>
  <c r="H449" i="5"/>
  <c r="I14" i="12"/>
  <c r="L14" i="12" s="1"/>
  <c r="K273" i="7"/>
  <c r="I223" i="7"/>
  <c r="K224" i="7"/>
  <c r="K346" i="7"/>
  <c r="K209" i="7"/>
  <c r="J209" i="7"/>
  <c r="K100" i="7"/>
  <c r="J100" i="7"/>
  <c r="J213" i="7"/>
  <c r="K156" i="7"/>
  <c r="I79" i="12"/>
  <c r="L79" i="12" s="1"/>
  <c r="I68" i="12"/>
  <c r="L68" i="12" s="1"/>
  <c r="I58" i="12"/>
  <c r="L58" i="12" s="1"/>
  <c r="I43" i="12"/>
  <c r="L43" i="12" s="1"/>
  <c r="I71" i="12"/>
  <c r="L71" i="12" s="1"/>
  <c r="L72" i="12"/>
  <c r="I307" i="7"/>
  <c r="L22" i="12"/>
  <c r="H456" i="5"/>
  <c r="L24" i="12"/>
  <c r="H458" i="5"/>
  <c r="L23" i="12"/>
  <c r="H457" i="5"/>
  <c r="E459" i="5"/>
  <c r="H459" i="5" s="1"/>
  <c r="H460" i="5"/>
  <c r="I81" i="12"/>
  <c r="L81" i="12" s="1"/>
  <c r="I15" i="12"/>
  <c r="I92" i="7"/>
  <c r="I53" i="12"/>
  <c r="L53" i="12" s="1"/>
  <c r="I45" i="12"/>
  <c r="L45" i="12" s="1"/>
  <c r="I26" i="12"/>
  <c r="L26" i="12" s="1"/>
  <c r="E462" i="5"/>
  <c r="H462" i="5" s="1"/>
  <c r="H156" i="7"/>
  <c r="H155" i="7" s="1"/>
  <c r="H308" i="7"/>
  <c r="J308" i="7" s="1"/>
  <c r="H92" i="7"/>
  <c r="H273" i="7"/>
  <c r="H272" i="7" s="1"/>
  <c r="I272" i="7"/>
  <c r="I375" i="7"/>
  <c r="H13" i="7"/>
  <c r="H224" i="7"/>
  <c r="H223" i="7" s="1"/>
  <c r="I155" i="7"/>
  <c r="H376" i="7"/>
  <c r="J376" i="7" s="1"/>
  <c r="H383" i="7"/>
  <c r="J383" i="7" s="1"/>
  <c r="H346" i="7"/>
  <c r="J346" i="7" s="1"/>
  <c r="H137" i="7"/>
  <c r="J137" i="7" s="1"/>
  <c r="G375" i="7"/>
  <c r="G374" i="7" s="1"/>
  <c r="G8" i="7" s="1"/>
  <c r="D108" i="5"/>
  <c r="E108" i="5"/>
  <c r="F108" i="5"/>
  <c r="C108" i="5"/>
  <c r="D97" i="5"/>
  <c r="D96" i="5" s="1"/>
  <c r="E97" i="5"/>
  <c r="F97" i="5"/>
  <c r="C97" i="5"/>
  <c r="E90" i="5"/>
  <c r="F90" i="5"/>
  <c r="D236" i="5"/>
  <c r="D235" i="5" s="1"/>
  <c r="E236" i="5"/>
  <c r="F236" i="5"/>
  <c r="C236" i="5"/>
  <c r="J224" i="7" l="1"/>
  <c r="I13" i="12"/>
  <c r="I12" i="12" s="1"/>
  <c r="K272" i="7"/>
  <c r="J272" i="7"/>
  <c r="K223" i="7"/>
  <c r="J223" i="7"/>
  <c r="K307" i="7"/>
  <c r="J156" i="7"/>
  <c r="J273" i="7"/>
  <c r="H12" i="7"/>
  <c r="J13" i="7"/>
  <c r="I91" i="7"/>
  <c r="K92" i="7"/>
  <c r="J92" i="7"/>
  <c r="I374" i="7"/>
  <c r="K375" i="7"/>
  <c r="J155" i="7"/>
  <c r="K155" i="7"/>
  <c r="G90" i="5"/>
  <c r="I67" i="12"/>
  <c r="L67" i="12" s="1"/>
  <c r="H97" i="5"/>
  <c r="I57" i="12"/>
  <c r="L57" i="12" s="1"/>
  <c r="H90" i="5"/>
  <c r="H236" i="5"/>
  <c r="I21" i="12"/>
  <c r="L21" i="12" s="1"/>
  <c r="G97" i="5"/>
  <c r="H108" i="5"/>
  <c r="G108" i="5"/>
  <c r="C235" i="5"/>
  <c r="G236" i="5"/>
  <c r="I52" i="12"/>
  <c r="L52" i="12" s="1"/>
  <c r="I33" i="12"/>
  <c r="L33" i="12" s="1"/>
  <c r="I70" i="12"/>
  <c r="L70" i="12" s="1"/>
  <c r="H307" i="7"/>
  <c r="J307" i="7" s="1"/>
  <c r="H375" i="7"/>
  <c r="H374" i="7" s="1"/>
  <c r="H91" i="7"/>
  <c r="E235" i="5"/>
  <c r="F235" i="5"/>
  <c r="D455" i="5"/>
  <c r="E455" i="5"/>
  <c r="F455" i="5"/>
  <c r="C455" i="5"/>
  <c r="D448" i="5"/>
  <c r="E448" i="5"/>
  <c r="F448" i="5"/>
  <c r="C448" i="5"/>
  <c r="F466" i="5"/>
  <c r="E466" i="5"/>
  <c r="D466" i="5"/>
  <c r="C466" i="5"/>
  <c r="F452" i="5"/>
  <c r="E452" i="5"/>
  <c r="D452" i="5"/>
  <c r="C452" i="5"/>
  <c r="F450" i="5"/>
  <c r="E450" i="5"/>
  <c r="D450" i="5"/>
  <c r="C450" i="5"/>
  <c r="D123" i="5"/>
  <c r="E123" i="5"/>
  <c r="H123" i="5" s="1"/>
  <c r="C123" i="5"/>
  <c r="G123" i="5" s="1"/>
  <c r="F138" i="5"/>
  <c r="D138" i="5"/>
  <c r="E138" i="5"/>
  <c r="C138" i="5"/>
  <c r="D147" i="5"/>
  <c r="E147" i="5"/>
  <c r="F147" i="5"/>
  <c r="C147" i="5"/>
  <c r="D153" i="5"/>
  <c r="D152" i="5" s="1"/>
  <c r="E153" i="5"/>
  <c r="E152" i="5" s="1"/>
  <c r="F153" i="5"/>
  <c r="C153" i="5"/>
  <c r="C152" i="5" s="1"/>
  <c r="D187" i="5"/>
  <c r="E187" i="5"/>
  <c r="F187" i="5"/>
  <c r="C187" i="5"/>
  <c r="F214" i="5"/>
  <c r="D214" i="5"/>
  <c r="E214" i="5"/>
  <c r="C310" i="5"/>
  <c r="C302" i="5"/>
  <c r="C278" i="5"/>
  <c r="G278" i="5" s="1"/>
  <c r="G263" i="5"/>
  <c r="D255" i="5"/>
  <c r="F255" i="5"/>
  <c r="H255" i="5" s="1"/>
  <c r="C255" i="5"/>
  <c r="C344" i="5"/>
  <c r="C336" i="5"/>
  <c r="C335" i="5" s="1"/>
  <c r="C332" i="5"/>
  <c r="C324" i="5"/>
  <c r="C305" i="5"/>
  <c r="C300" i="5"/>
  <c r="C298" i="5"/>
  <c r="F276" i="5"/>
  <c r="E276" i="5"/>
  <c r="D276" i="5"/>
  <c r="D257" i="5" s="1"/>
  <c r="C276" i="5"/>
  <c r="F253" i="5"/>
  <c r="E253" i="5"/>
  <c r="D253" i="5"/>
  <c r="C253" i="5"/>
  <c r="F251" i="5"/>
  <c r="E251" i="5"/>
  <c r="D251" i="5"/>
  <c r="C251" i="5"/>
  <c r="F245" i="5"/>
  <c r="E245" i="5"/>
  <c r="D245" i="5"/>
  <c r="C245" i="5"/>
  <c r="F243" i="5"/>
  <c r="E243" i="5"/>
  <c r="D243" i="5"/>
  <c r="C243" i="5"/>
  <c r="F226" i="5"/>
  <c r="E226" i="5"/>
  <c r="E225" i="5" s="1"/>
  <c r="D226" i="5"/>
  <c r="D225" i="5" s="1"/>
  <c r="C226" i="5"/>
  <c r="F221" i="5"/>
  <c r="E221" i="5"/>
  <c r="E220" i="5" s="1"/>
  <c r="D221" i="5"/>
  <c r="D220" i="5" s="1"/>
  <c r="C221" i="5"/>
  <c r="F212" i="5"/>
  <c r="E212" i="5"/>
  <c r="D212" i="5"/>
  <c r="C212" i="5"/>
  <c r="F202" i="5"/>
  <c r="E202" i="5"/>
  <c r="D202" i="5"/>
  <c r="C202" i="5"/>
  <c r="F195" i="5"/>
  <c r="E195" i="5"/>
  <c r="D195" i="5"/>
  <c r="C195" i="5"/>
  <c r="F190" i="5"/>
  <c r="E190" i="5"/>
  <c r="D190" i="5"/>
  <c r="C190" i="5"/>
  <c r="C189" i="5" s="1"/>
  <c r="F185" i="5"/>
  <c r="E185" i="5"/>
  <c r="D185" i="5"/>
  <c r="C185" i="5"/>
  <c r="F183" i="5"/>
  <c r="H183" i="5" s="1"/>
  <c r="D183" i="5"/>
  <c r="C183" i="5"/>
  <c r="D131" i="5"/>
  <c r="E131" i="5"/>
  <c r="F131" i="5"/>
  <c r="C131" i="5"/>
  <c r="D126" i="5"/>
  <c r="E126" i="5"/>
  <c r="F126" i="5"/>
  <c r="C126" i="5"/>
  <c r="D166" i="5"/>
  <c r="E166" i="5" s="1"/>
  <c r="H166" i="5" s="1"/>
  <c r="F164" i="5"/>
  <c r="E164" i="5"/>
  <c r="E163" i="5" s="1"/>
  <c r="D164" i="5"/>
  <c r="D163" i="5" s="1"/>
  <c r="C164" i="5"/>
  <c r="C163" i="5" s="1"/>
  <c r="F157" i="5"/>
  <c r="E157" i="5"/>
  <c r="E156" i="5" s="1"/>
  <c r="D157" i="5"/>
  <c r="D156" i="5" s="1"/>
  <c r="C157" i="5"/>
  <c r="F145" i="5"/>
  <c r="E145" i="5"/>
  <c r="D145" i="5"/>
  <c r="C145" i="5"/>
  <c r="F121" i="5"/>
  <c r="E121" i="5"/>
  <c r="D121" i="5"/>
  <c r="C121" i="5"/>
  <c r="F119" i="5"/>
  <c r="E119" i="5"/>
  <c r="D119" i="5"/>
  <c r="C119" i="5"/>
  <c r="D113" i="5"/>
  <c r="E113" i="5"/>
  <c r="F113" i="5"/>
  <c r="D111" i="5"/>
  <c r="E111" i="5"/>
  <c r="F111" i="5"/>
  <c r="D105" i="5"/>
  <c r="D104" i="5" s="1"/>
  <c r="E105" i="5"/>
  <c r="E104" i="5" s="1"/>
  <c r="F105" i="5"/>
  <c r="E96" i="5"/>
  <c r="F96" i="5"/>
  <c r="D88" i="5"/>
  <c r="D66" i="5" s="1"/>
  <c r="E88" i="5"/>
  <c r="F88" i="5"/>
  <c r="D61" i="5"/>
  <c r="E61" i="5"/>
  <c r="F61" i="5"/>
  <c r="J16" i="12" s="1"/>
  <c r="D59" i="5"/>
  <c r="E59" i="5"/>
  <c r="F59" i="5"/>
  <c r="C111" i="5"/>
  <c r="C113" i="5"/>
  <c r="C105" i="5"/>
  <c r="C104" i="5" s="1"/>
  <c r="C96" i="5"/>
  <c r="C78" i="5"/>
  <c r="G78" i="5" s="1"/>
  <c r="C88" i="5"/>
  <c r="C67" i="5"/>
  <c r="G67" i="5" s="1"/>
  <c r="C61" i="5"/>
  <c r="C59" i="5"/>
  <c r="H11" i="1"/>
  <c r="I11" i="1"/>
  <c r="G38" i="3"/>
  <c r="G34" i="3"/>
  <c r="G31" i="3"/>
  <c r="G24" i="3"/>
  <c r="K24" i="3" s="1"/>
  <c r="G17" i="3"/>
  <c r="K17" i="3" s="1"/>
  <c r="G15" i="3"/>
  <c r="K15" i="3" s="1"/>
  <c r="G13" i="3"/>
  <c r="K13" i="3" s="1"/>
  <c r="G22" i="3"/>
  <c r="K22" i="3" s="1"/>
  <c r="D49" i="5"/>
  <c r="D48" i="5" s="1"/>
  <c r="E49" i="5"/>
  <c r="E48" i="5" s="1"/>
  <c r="F49" i="5"/>
  <c r="C49" i="5"/>
  <c r="D46" i="5"/>
  <c r="D45" i="5" s="1"/>
  <c r="E46" i="5"/>
  <c r="E45" i="5" s="1"/>
  <c r="F46" i="5"/>
  <c r="C46" i="5"/>
  <c r="H26" i="5"/>
  <c r="D19" i="5"/>
  <c r="E19" i="5"/>
  <c r="F19" i="5"/>
  <c r="C19" i="5"/>
  <c r="D13" i="5"/>
  <c r="F13" i="5"/>
  <c r="C8" i="5"/>
  <c r="C7" i="5" s="1"/>
  <c r="C13" i="5"/>
  <c r="I8" i="7" l="1"/>
  <c r="K8" i="7" s="1"/>
  <c r="D6" i="5"/>
  <c r="H13" i="5"/>
  <c r="E6" i="5"/>
  <c r="G26" i="5"/>
  <c r="L13" i="12"/>
  <c r="J18" i="12"/>
  <c r="J15" i="12"/>
  <c r="K16" i="12"/>
  <c r="L16" i="12"/>
  <c r="J375" i="7"/>
  <c r="K91" i="7"/>
  <c r="J91" i="7"/>
  <c r="K374" i="7"/>
  <c r="J374" i="7"/>
  <c r="H11" i="7"/>
  <c r="J11" i="7" s="1"/>
  <c r="J12" i="7"/>
  <c r="C304" i="5"/>
  <c r="C297" i="5"/>
  <c r="G8" i="5"/>
  <c r="H8" i="5"/>
  <c r="G7" i="5"/>
  <c r="G19" i="5"/>
  <c r="H7" i="5"/>
  <c r="H235" i="5"/>
  <c r="G61" i="5"/>
  <c r="G302" i="5"/>
  <c r="G187" i="5"/>
  <c r="G147" i="5"/>
  <c r="G71" i="5"/>
  <c r="G185" i="5"/>
  <c r="G190" i="5"/>
  <c r="G195" i="5"/>
  <c r="G202" i="5"/>
  <c r="G212" i="5"/>
  <c r="G243" i="5"/>
  <c r="G251" i="5"/>
  <c r="G253" i="5"/>
  <c r="G276" i="5"/>
  <c r="G298" i="5"/>
  <c r="G300" i="5"/>
  <c r="G305" i="5"/>
  <c r="G324" i="5"/>
  <c r="G450" i="5"/>
  <c r="G466" i="5"/>
  <c r="G126" i="5"/>
  <c r="G131" i="5"/>
  <c r="G183" i="5"/>
  <c r="G310" i="5"/>
  <c r="G316" i="5"/>
  <c r="G326" i="5"/>
  <c r="H302" i="5"/>
  <c r="H310" i="5"/>
  <c r="H316" i="5"/>
  <c r="H326" i="5"/>
  <c r="H187" i="5"/>
  <c r="H59" i="5"/>
  <c r="H63" i="5"/>
  <c r="H96" i="5"/>
  <c r="H61" i="5"/>
  <c r="H214" i="5"/>
  <c r="H147" i="5"/>
  <c r="H138" i="5"/>
  <c r="H131" i="5"/>
  <c r="H126" i="5"/>
  <c r="H113" i="5"/>
  <c r="G113" i="5"/>
  <c r="G282" i="5"/>
  <c r="G63" i="5"/>
  <c r="G138" i="5"/>
  <c r="H448" i="5"/>
  <c r="G448" i="5"/>
  <c r="F45" i="5"/>
  <c r="H45" i="5" s="1"/>
  <c r="H46" i="5"/>
  <c r="F48" i="5"/>
  <c r="H48" i="5" s="1"/>
  <c r="H49" i="5"/>
  <c r="G96" i="5"/>
  <c r="F104" i="5"/>
  <c r="H105" i="5"/>
  <c r="G105" i="5"/>
  <c r="H119" i="5"/>
  <c r="H121" i="5"/>
  <c r="H145" i="5"/>
  <c r="F156" i="5"/>
  <c r="H156" i="5" s="1"/>
  <c r="H157" i="5"/>
  <c r="F163" i="5"/>
  <c r="H164" i="5"/>
  <c r="G164" i="5"/>
  <c r="H339" i="5"/>
  <c r="G339" i="5"/>
  <c r="H344" i="5"/>
  <c r="F152" i="5"/>
  <c r="G153" i="5"/>
  <c r="H153" i="5"/>
  <c r="G235" i="5"/>
  <c r="H88" i="5"/>
  <c r="G88" i="5"/>
  <c r="H111" i="5"/>
  <c r="G111" i="5"/>
  <c r="G214" i="5"/>
  <c r="H455" i="5"/>
  <c r="G455" i="5"/>
  <c r="G13" i="5"/>
  <c r="H19" i="5"/>
  <c r="G59" i="5"/>
  <c r="H71" i="5"/>
  <c r="G119" i="5"/>
  <c r="G121" i="5"/>
  <c r="G145" i="5"/>
  <c r="H185" i="5"/>
  <c r="H190" i="5"/>
  <c r="H195" i="5"/>
  <c r="H202" i="5"/>
  <c r="H212" i="5"/>
  <c r="F220" i="5"/>
  <c r="H220" i="5" s="1"/>
  <c r="H221" i="5"/>
  <c r="F225" i="5"/>
  <c r="H225" i="5" s="1"/>
  <c r="H226" i="5"/>
  <c r="H243" i="5"/>
  <c r="H245" i="5"/>
  <c r="G245" i="5"/>
  <c r="H251" i="5"/>
  <c r="H253" i="5"/>
  <c r="H276" i="5"/>
  <c r="H298" i="5"/>
  <c r="H300" i="5"/>
  <c r="H305" i="5"/>
  <c r="H324" i="5"/>
  <c r="H331" i="5"/>
  <c r="H332" i="5"/>
  <c r="H336" i="5"/>
  <c r="G336" i="5"/>
  <c r="G255" i="5"/>
  <c r="H450" i="5"/>
  <c r="H452" i="5"/>
  <c r="G452" i="5"/>
  <c r="H466" i="5"/>
  <c r="C45" i="5"/>
  <c r="G46" i="5"/>
  <c r="C48" i="5"/>
  <c r="G49" i="5"/>
  <c r="G37" i="3"/>
  <c r="K38" i="3"/>
  <c r="G33" i="3"/>
  <c r="K33" i="3" s="1"/>
  <c r="K34" i="3"/>
  <c r="K31" i="3"/>
  <c r="G27" i="3"/>
  <c r="K27" i="3" s="1"/>
  <c r="C338" i="5"/>
  <c r="C334" i="5" s="1"/>
  <c r="G344" i="5"/>
  <c r="C331" i="5"/>
  <c r="G332" i="5"/>
  <c r="C225" i="5"/>
  <c r="G226" i="5"/>
  <c r="C220" i="5"/>
  <c r="G221" i="5"/>
  <c r="C156" i="5"/>
  <c r="G157" i="5"/>
  <c r="C182" i="5"/>
  <c r="D250" i="5"/>
  <c r="I20" i="12"/>
  <c r="L20" i="12" s="1"/>
  <c r="I66" i="12"/>
  <c r="L66" i="12" s="1"/>
  <c r="C162" i="5"/>
  <c r="E182" i="5"/>
  <c r="D454" i="5"/>
  <c r="F454" i="5"/>
  <c r="H454" i="5" s="1"/>
  <c r="D58" i="5"/>
  <c r="D57" i="5" s="1"/>
  <c r="C257" i="5"/>
  <c r="F238" i="5"/>
  <c r="C454" i="5"/>
  <c r="E58" i="5"/>
  <c r="C447" i="5"/>
  <c r="F447" i="5"/>
  <c r="E447" i="5"/>
  <c r="D447" i="5"/>
  <c r="E238" i="5"/>
  <c r="D238" i="5"/>
  <c r="D234" i="5" s="1"/>
  <c r="C238" i="5"/>
  <c r="H282" i="5"/>
  <c r="F182" i="5"/>
  <c r="D118" i="5"/>
  <c r="E250" i="5"/>
  <c r="E118" i="5"/>
  <c r="F250" i="5"/>
  <c r="F257" i="5"/>
  <c r="E257" i="5"/>
  <c r="C250" i="5"/>
  <c r="E189" i="5"/>
  <c r="F189" i="5"/>
  <c r="D189" i="5"/>
  <c r="D182" i="5"/>
  <c r="E162" i="5"/>
  <c r="D162" i="5"/>
  <c r="F125" i="5"/>
  <c r="C125" i="5"/>
  <c r="D125" i="5"/>
  <c r="E125" i="5"/>
  <c r="F118" i="5"/>
  <c r="C118" i="5"/>
  <c r="C58" i="5"/>
  <c r="F107" i="5"/>
  <c r="F58" i="5"/>
  <c r="C107" i="5"/>
  <c r="C103" i="5" s="1"/>
  <c r="C66" i="5"/>
  <c r="F66" i="5"/>
  <c r="E107" i="5"/>
  <c r="E103" i="5" s="1"/>
  <c r="D107" i="5"/>
  <c r="D103" i="5" s="1"/>
  <c r="E66" i="5"/>
  <c r="G20" i="3"/>
  <c r="H8" i="7" l="1"/>
  <c r="J8" i="7" s="1"/>
  <c r="C6" i="5"/>
  <c r="F6" i="5"/>
  <c r="H6" i="5" s="1"/>
  <c r="K15" i="12"/>
  <c r="L15" i="12"/>
  <c r="J17" i="12"/>
  <c r="K18" i="12"/>
  <c r="L18" i="12"/>
  <c r="G220" i="5"/>
  <c r="G225" i="5"/>
  <c r="C296" i="5"/>
  <c r="G48" i="5"/>
  <c r="G304" i="5"/>
  <c r="G118" i="5"/>
  <c r="G125" i="5"/>
  <c r="G189" i="5"/>
  <c r="H66" i="5"/>
  <c r="H338" i="5"/>
  <c r="G454" i="5"/>
  <c r="H58" i="5"/>
  <c r="G250" i="5"/>
  <c r="H297" i="5"/>
  <c r="H447" i="5"/>
  <c r="G257" i="5"/>
  <c r="G156" i="5"/>
  <c r="G338" i="5"/>
  <c r="H107" i="5"/>
  <c r="G107" i="5"/>
  <c r="G447" i="5"/>
  <c r="G66" i="5"/>
  <c r="G58" i="5"/>
  <c r="H118" i="5"/>
  <c r="H125" i="5"/>
  <c r="H304" i="5"/>
  <c r="H257" i="5"/>
  <c r="G331" i="5"/>
  <c r="G45" i="5"/>
  <c r="H335" i="5"/>
  <c r="G335" i="5"/>
  <c r="F234" i="5"/>
  <c r="H238" i="5"/>
  <c r="H152" i="5"/>
  <c r="G152" i="5"/>
  <c r="H24" i="5"/>
  <c r="H189" i="5"/>
  <c r="G297" i="5"/>
  <c r="H250" i="5"/>
  <c r="H182" i="5"/>
  <c r="F162" i="5"/>
  <c r="H162" i="5" s="1"/>
  <c r="H163" i="5"/>
  <c r="G163" i="5"/>
  <c r="G104" i="5"/>
  <c r="H104" i="5"/>
  <c r="G24" i="5"/>
  <c r="G36" i="3"/>
  <c r="K37" i="3"/>
  <c r="G12" i="3"/>
  <c r="K12" i="3" s="1"/>
  <c r="K20" i="3"/>
  <c r="C234" i="5"/>
  <c r="G238" i="5"/>
  <c r="C181" i="5"/>
  <c r="G182" i="5"/>
  <c r="I11" i="12"/>
  <c r="F57" i="5"/>
  <c r="I14" i="1"/>
  <c r="L14" i="1" s="1"/>
  <c r="C57" i="5"/>
  <c r="E57" i="5"/>
  <c r="E56" i="5" s="1"/>
  <c r="C249" i="5"/>
  <c r="C248" i="5" s="1"/>
  <c r="E181" i="5"/>
  <c r="D181" i="5"/>
  <c r="D180" i="5" s="1"/>
  <c r="F181" i="5"/>
  <c r="F117" i="5"/>
  <c r="D117" i="5"/>
  <c r="D116" i="5" s="1"/>
  <c r="C117" i="5"/>
  <c r="E117" i="5"/>
  <c r="F446" i="5"/>
  <c r="D56" i="5"/>
  <c r="E446" i="5"/>
  <c r="E445" i="5" s="1"/>
  <c r="G15" i="1"/>
  <c r="E234" i="5"/>
  <c r="H334" i="5"/>
  <c r="F103" i="5"/>
  <c r="I10" i="1"/>
  <c r="I12" i="1" s="1"/>
  <c r="C446" i="5"/>
  <c r="D446" i="5"/>
  <c r="D445" i="5" s="1"/>
  <c r="F249" i="5"/>
  <c r="E249" i="5"/>
  <c r="E248" i="5" s="1"/>
  <c r="E247" i="5" s="1"/>
  <c r="D249" i="5"/>
  <c r="D248" i="5" s="1"/>
  <c r="D247" i="5" s="1"/>
  <c r="K17" i="12" l="1"/>
  <c r="L17" i="12"/>
  <c r="J12" i="12"/>
  <c r="D54" i="5"/>
  <c r="G6" i="5"/>
  <c r="G11" i="3"/>
  <c r="G234" i="5"/>
  <c r="H249" i="5"/>
  <c r="G181" i="5"/>
  <c r="G162" i="5"/>
  <c r="H296" i="5"/>
  <c r="H446" i="5"/>
  <c r="F116" i="5"/>
  <c r="H117" i="5"/>
  <c r="H57" i="5"/>
  <c r="H181" i="5"/>
  <c r="I13" i="1"/>
  <c r="H234" i="5"/>
  <c r="H103" i="5"/>
  <c r="G103" i="5"/>
  <c r="G334" i="5"/>
  <c r="G11" i="1"/>
  <c r="K36" i="3"/>
  <c r="C445" i="5"/>
  <c r="G446" i="5"/>
  <c r="C295" i="5"/>
  <c r="C247" i="5" s="1"/>
  <c r="G296" i="5"/>
  <c r="G249" i="5"/>
  <c r="C180" i="5"/>
  <c r="C116" i="5"/>
  <c r="G117" i="5"/>
  <c r="C56" i="5"/>
  <c r="G57" i="5"/>
  <c r="C8" i="8"/>
  <c r="C7" i="8" s="1"/>
  <c r="I10" i="12"/>
  <c r="F56" i="5"/>
  <c r="H56" i="5" s="1"/>
  <c r="E180" i="5"/>
  <c r="H15" i="1"/>
  <c r="D8" i="8" s="1"/>
  <c r="D7" i="8" s="1"/>
  <c r="D6" i="8" s="1"/>
  <c r="H10" i="1"/>
  <c r="H12" i="1" s="1"/>
  <c r="J10" i="1"/>
  <c r="L10" i="1" s="1"/>
  <c r="E116" i="5"/>
  <c r="F248" i="5"/>
  <c r="H295" i="5"/>
  <c r="F445" i="5"/>
  <c r="H445" i="5" s="1"/>
  <c r="F180" i="5"/>
  <c r="J11" i="1"/>
  <c r="L11" i="1" s="1"/>
  <c r="G10" i="3" l="1"/>
  <c r="K10" i="3" s="1"/>
  <c r="E54" i="5"/>
  <c r="C54" i="5"/>
  <c r="J11" i="12"/>
  <c r="K12" i="12"/>
  <c r="L12" i="12"/>
  <c r="H248" i="5"/>
  <c r="F247" i="5"/>
  <c r="F54" i="5" s="1"/>
  <c r="G116" i="5"/>
  <c r="K11" i="3"/>
  <c r="G10" i="1"/>
  <c r="G12" i="1" s="1"/>
  <c r="G16" i="1" s="1"/>
  <c r="G27" i="1" s="1"/>
  <c r="G180" i="5"/>
  <c r="G295" i="5"/>
  <c r="H116" i="5"/>
  <c r="G56" i="5"/>
  <c r="K11" i="1"/>
  <c r="H180" i="5"/>
  <c r="G248" i="5"/>
  <c r="G445" i="5"/>
  <c r="C6" i="8"/>
  <c r="H16" i="1"/>
  <c r="H27" i="1" s="1"/>
  <c r="J12" i="1"/>
  <c r="L12" i="1" s="1"/>
  <c r="H247" i="5" l="1"/>
  <c r="J10" i="12"/>
  <c r="J13" i="1"/>
  <c r="K11" i="12"/>
  <c r="L11" i="12"/>
  <c r="K10" i="1"/>
  <c r="G247" i="5"/>
  <c r="K12" i="1"/>
  <c r="H54" i="5"/>
  <c r="I15" i="1"/>
  <c r="K10" i="12" l="1"/>
  <c r="L10" i="12"/>
  <c r="K13" i="1"/>
  <c r="J15" i="1"/>
  <c r="L15" i="1" s="1"/>
  <c r="L13" i="1"/>
  <c r="G54" i="5"/>
  <c r="E8" i="8"/>
  <c r="I16" i="1"/>
  <c r="I27" i="1" s="1"/>
  <c r="F8" i="8" l="1"/>
  <c r="H8" i="8" s="1"/>
  <c r="K15" i="1"/>
  <c r="J16" i="1"/>
  <c r="J27" i="1" s="1"/>
  <c r="E7" i="8"/>
  <c r="E6" i="8" s="1"/>
  <c r="K16" i="1" l="1"/>
  <c r="L27" i="1"/>
  <c r="L16" i="1"/>
  <c r="F7" i="8"/>
  <c r="H7" i="8" s="1"/>
  <c r="G8" i="8"/>
  <c r="F6" i="8" l="1"/>
  <c r="G7" i="8"/>
  <c r="G6" i="8" l="1"/>
  <c r="H6" i="8"/>
</calcChain>
</file>

<file path=xl/sharedStrings.xml><?xml version="1.0" encoding="utf-8"?>
<sst xmlns="http://schemas.openxmlformats.org/spreadsheetml/2006/main" count="1891" uniqueCount="342">
  <si>
    <t>PRIHODI UKUPNO</t>
  </si>
  <si>
    <t>RASHODI UKUPNO</t>
  </si>
  <si>
    <t>RAZLIKA - VIŠAK / MANJAK</t>
  </si>
  <si>
    <t>Prihodi poslovanja</t>
  </si>
  <si>
    <t>Rashodi poslovanja</t>
  </si>
  <si>
    <t>Rashodi za zaposlene</t>
  </si>
  <si>
    <t>Rashodi za nabavu nefinancijske imovine</t>
  </si>
  <si>
    <t>Rashodi za nabavu neproizvedene dugotrajne imovine</t>
  </si>
  <si>
    <t>BROJČANA OZNAKA I NAZIV</t>
  </si>
  <si>
    <t>Primici od financijske imovine i zaduživanja</t>
  </si>
  <si>
    <t>Izdaci za financijsku imovinu i otplate zajmova</t>
  </si>
  <si>
    <t>II. POSEBNI DIO</t>
  </si>
  <si>
    <t>I. OPĆI DIO</t>
  </si>
  <si>
    <t>Materijalni rashodi</t>
  </si>
  <si>
    <t>Primici od zaduživanja</t>
  </si>
  <si>
    <t>Izdaci za otplatu glavnice primljenih kredita i zajmova</t>
  </si>
  <si>
    <t>Pomoći iz inozemstva i od subjekata unutar općeg proračuna</t>
  </si>
  <si>
    <t>…</t>
  </si>
  <si>
    <t>PRIJENOS SREDSTAVA IZ PRETHODNE GODINE</t>
  </si>
  <si>
    <t>1 Opći prihodi i primici</t>
  </si>
  <si>
    <t>11 Opći prihodi i primici</t>
  </si>
  <si>
    <t>3 Vlastiti prihodi</t>
  </si>
  <si>
    <t>31 Vlastiti prihodi</t>
  </si>
  <si>
    <t>Prihodi od prodaje nefinancijske imovine</t>
  </si>
  <si>
    <t>Prihodi od prodaje proizvedene dugotrajne imovine</t>
  </si>
  <si>
    <t>INDEKS</t>
  </si>
  <si>
    <t>7 PRIHODI OD PRODAJE NEFINANCIJSKE IMOVINE</t>
  </si>
  <si>
    <t>6 PRIHODI POSLOVANJA</t>
  </si>
  <si>
    <t>3 RASHODI  POSLOVANJA</t>
  </si>
  <si>
    <t>4 RASHODI ZA NABAVU NEFINANCIJSKE IMOVINE</t>
  </si>
  <si>
    <t>8 PRIMICI OD FINANCIJSKE IMOVINE I ZADUŽIVANJA</t>
  </si>
  <si>
    <t>5 IZDACI ZA FINANCIJSKU IMOVINU I OTPLATE ZAJMOVA</t>
  </si>
  <si>
    <t>Prihodi od prodaje proizvoda i robe te pruženih usluga</t>
  </si>
  <si>
    <t>Prihodi od prodaje proizvoda i robe</t>
  </si>
  <si>
    <t>Plaće (Bruto)</t>
  </si>
  <si>
    <t>Plaće za redovan rad</t>
  </si>
  <si>
    <t>Naknade troškova zaposlenima</t>
  </si>
  <si>
    <t>Službena putovanja</t>
  </si>
  <si>
    <t>6=5/2*100</t>
  </si>
  <si>
    <t>7=5/4*100</t>
  </si>
  <si>
    <t xml:space="preserve">IZVJEŠTAJ O PRIHODIMA I RASHODIMA PREMA EKONOMSKOJ KLASIFIKACIJI </t>
  </si>
  <si>
    <t>IZVJEŠTAJ O PRIHODIMA I RASHODIMA PREMA IZVORIMA FINANCIRANJA</t>
  </si>
  <si>
    <t>IZVJEŠTAJ O RASHODIMA PREMA FUNKCIJSKOJ KLASIFIKACIJI</t>
  </si>
  <si>
    <t xml:space="preserve">IZVJEŠTAJ RAČUNA FINANCIRANJA PREMA EKONOMSKOJ KLASIFIKACIJI </t>
  </si>
  <si>
    <t>IZVJEŠTAJ RAČUNA FINANCIRANJA PREMA IZVORIMA FINANCIRANJA</t>
  </si>
  <si>
    <t>UKUPNO PRIMICI</t>
  </si>
  <si>
    <t xml:space="preserve">UKUPNO IZDACI </t>
  </si>
  <si>
    <t xml:space="preserve">UKUPNO PRIHODI </t>
  </si>
  <si>
    <t>UKUPNO RASHODI</t>
  </si>
  <si>
    <t>UKUPNO PRIHODI</t>
  </si>
  <si>
    <t>INDEKS**</t>
  </si>
  <si>
    <t>RAZLIKA PRIMITAKA I IZDATAKA</t>
  </si>
  <si>
    <t>SAŽETAK  RAČUNA PRIHODA I RASHODA I RAČUNA FINANCIRANJA</t>
  </si>
  <si>
    <t xml:space="preserve"> RAČUN FINANCIRANJA</t>
  </si>
  <si>
    <t xml:space="preserve"> RAČUN PRIHODA I RASHODA </t>
  </si>
  <si>
    <t>IZVJEŠTAJ PO PROGRAMSKOJ KLASIFIKACIJI</t>
  </si>
  <si>
    <t>PRIJENOS SREDSTAVA U SLJEDEĆE RAZDOBLJE</t>
  </si>
  <si>
    <t>SAŽETAK RAČUNA FINANCIRANJA</t>
  </si>
  <si>
    <t xml:space="preserve">NETO FINANCIRANJE </t>
  </si>
  <si>
    <t xml:space="preserve">VIŠAK/MANJAK + NETO FINANCIRANJE </t>
  </si>
  <si>
    <t>SAŽETAK RAČUNA PRIHODA I RASHODA</t>
  </si>
  <si>
    <t>6831 Ostali prihodi</t>
  </si>
  <si>
    <t xml:space="preserve">1 Opći prihodi i primici </t>
  </si>
  <si>
    <t xml:space="preserve">3 Vlastiti prihodi </t>
  </si>
  <si>
    <t>6615 Prihodi od pruženih usluga</t>
  </si>
  <si>
    <t>43 Ostali prihodi za posebne namjene</t>
  </si>
  <si>
    <t>6413 Kamate na oročena sredstva i depozite po viđenju</t>
  </si>
  <si>
    <t>6526 Ostali nespomenuti prihodi</t>
  </si>
  <si>
    <t>5 Pomoći</t>
  </si>
  <si>
    <t>4 Prihodi za posebne namjene</t>
  </si>
  <si>
    <t>6323 Tekuće pomoći od institucija i tijela EU</t>
  </si>
  <si>
    <t>Tekuće pomoći proračunskim korisnicima iz proračuna koji im nije nadležan</t>
  </si>
  <si>
    <t>6361 Tekuće pomoći proračunskim korisnicima iz proračuna koji im nije nadležan</t>
  </si>
  <si>
    <t>6391 Tekući prijenosi između proračunskih korisnika istog proračuna</t>
  </si>
  <si>
    <t>6 Donacije</t>
  </si>
  <si>
    <t>6631 Tekuće donacije</t>
  </si>
  <si>
    <t>7 PRIHODI OD PRODAJE NEFIN. IMOVINE</t>
  </si>
  <si>
    <t>7221 Uredska oprema i namještaj</t>
  </si>
  <si>
    <t>61 Donacije</t>
  </si>
  <si>
    <t>Pomoći od međunarodnih organizacija, te institucija i tijela EU</t>
  </si>
  <si>
    <t>Tekuće pomoći od institucija i tijela EU</t>
  </si>
  <si>
    <t>Pomoći proračunskim korisnicima iz proračuna koji im nije nadležan</t>
  </si>
  <si>
    <t>Prijenosi između proračunskih korisnika istog proračuna</t>
  </si>
  <si>
    <t>Tekući prijenosi između proračunskih korisnika istog proračuna</t>
  </si>
  <si>
    <t>Tekući prijenosi između proračunskih korisnika istog proračuna temeljem prijenosa EU sredstava</t>
  </si>
  <si>
    <t>Prihodi od imovine</t>
  </si>
  <si>
    <t>Prihodi od financijske imovine</t>
  </si>
  <si>
    <t>Kamate na oročena sredstva i depozite po viđenju</t>
  </si>
  <si>
    <t>Prihodi po posebnim propisima</t>
  </si>
  <si>
    <t>Ostali nespomenuti prihodi</t>
  </si>
  <si>
    <t>Prihodi od pruženih usluga</t>
  </si>
  <si>
    <t>Tekuće donacije</t>
  </si>
  <si>
    <t>Prihodi iz nadležnog proračuna za financiranje redovne djelatnosti proračunskih korisnika</t>
  </si>
  <si>
    <t>Prihod od prodaje postrojenja i opreme</t>
  </si>
  <si>
    <t>Uredska oprema i namještaj</t>
  </si>
  <si>
    <t>3111 Plaće za redovan rad</t>
  </si>
  <si>
    <t>3121 Ostali rashodi za zaposlene</t>
  </si>
  <si>
    <t>3132 Doprinosi za obvezno zdrastveno osiguranje</t>
  </si>
  <si>
    <t>3133 Doprinosi za obvezno osiguranje u slučaju nezaposlenosti</t>
  </si>
  <si>
    <t>31 Rashodi za zaposlene</t>
  </si>
  <si>
    <t>312 Ostali rashodi za zaposlene</t>
  </si>
  <si>
    <t>313 Doprinosi za plaće</t>
  </si>
  <si>
    <t>32 Materijalni rashodi</t>
  </si>
  <si>
    <t>321 Naknade troškova zaposlenima</t>
  </si>
  <si>
    <t>3211 Službena putovanja</t>
  </si>
  <si>
    <t>3212 Naknade za prijevoz, za rad na terenu i odvojeni život</t>
  </si>
  <si>
    <t>3213 Stručno usavršavanje zaposlenika</t>
  </si>
  <si>
    <t>322 Rashodi za materijal i energiju</t>
  </si>
  <si>
    <t>3221 Uredski materijal i ostali materijalni rashodi</t>
  </si>
  <si>
    <t>3222 Materijal i sirovina</t>
  </si>
  <si>
    <t>3223 Energija</t>
  </si>
  <si>
    <t>3224 Materijal i dijelovi za tekuće i investicijsko održavanje</t>
  </si>
  <si>
    <t>3225 Sitan inventar i autogume</t>
  </si>
  <si>
    <t>323 Rashodi za usluge</t>
  </si>
  <si>
    <t>3231 Usluge telefona, pošte i prijevoza</t>
  </si>
  <si>
    <t>3232 Usluge tekućeg i investicijskog održavanja</t>
  </si>
  <si>
    <t>3233 Usluge promidžbe i informiranja</t>
  </si>
  <si>
    <t>3234 Komunalne usluge</t>
  </si>
  <si>
    <t>3235 Zakupnine i najamnine</t>
  </si>
  <si>
    <t>3236 Zdrastvene i veterinarske usluge</t>
  </si>
  <si>
    <t>3237 Intelektualne i osobne usluge</t>
  </si>
  <si>
    <t>3238 Računalne usluge</t>
  </si>
  <si>
    <t>3239 Ostale usluge</t>
  </si>
  <si>
    <t>324 Naknada troškova osobama izvan radnog odnosa</t>
  </si>
  <si>
    <t>3241 Naknada troškova osobama izvan radnog odnosa</t>
  </si>
  <si>
    <t>329 Ostali nespomenuti rashodi poslovanja</t>
  </si>
  <si>
    <t>3292 Premije osiguranja</t>
  </si>
  <si>
    <t>3293 Reprezentacija</t>
  </si>
  <si>
    <t>3295 Pristojbe i naknade</t>
  </si>
  <si>
    <t>3299 Ostali nespomenuti rashodi poslovanja</t>
  </si>
  <si>
    <t>34 Financijski rashodi</t>
  </si>
  <si>
    <t>343 Ostali financijski rashodi</t>
  </si>
  <si>
    <t>3431 Bankarske usluge i usluge platnog prometa</t>
  </si>
  <si>
    <t>3433 Zatezne kamate</t>
  </si>
  <si>
    <t>3432 Negativne tečajne razlike i razlike zbog primjene valutne klauzule</t>
  </si>
  <si>
    <t>36 Pomoći dane u inozemstvo i unutar općeg proračuna</t>
  </si>
  <si>
    <t>4 Rashodi za nabavu nefinancijske imovine</t>
  </si>
  <si>
    <t>41 Rashodi za nabavu neproizvedene dugotrajne imovine</t>
  </si>
  <si>
    <t>4123 Licence</t>
  </si>
  <si>
    <t>42 Rashodi za nabavu proizvedene dugotrajne imovine</t>
  </si>
  <si>
    <t>422 Postrojenja i oprema</t>
  </si>
  <si>
    <t>4221 Uredska oprema i namještaj</t>
  </si>
  <si>
    <t>4224 Medicinska i laboratorijska oprema</t>
  </si>
  <si>
    <t>4225 Instrumenti, uređaji i strojevi</t>
  </si>
  <si>
    <t>424 Knjige umjetnička dijela i ostale izložbene vrijednosti</t>
  </si>
  <si>
    <t>4241 Knjige</t>
  </si>
  <si>
    <t>426 Nematerijlna proizvedena imovina</t>
  </si>
  <si>
    <t>4262 Ulaganja u računalne programe</t>
  </si>
  <si>
    <t>3 Rashodi poslovanja</t>
  </si>
  <si>
    <t>3214 Ostale naknade troškova zaposlenima</t>
  </si>
  <si>
    <t>Ostali rashodi za zaposlene</t>
  </si>
  <si>
    <t>Doprinosi na plaće</t>
  </si>
  <si>
    <t>Doprinosi za obvezno zdrastveno osiguranje</t>
  </si>
  <si>
    <t>Doprinosi za obvezno osiguranje u slučaju nezaposlenosti</t>
  </si>
  <si>
    <t>Naknade za prijevoz, za rad na terenu i odvojeni život</t>
  </si>
  <si>
    <t>Stručno usavršavanje zaposlenika</t>
  </si>
  <si>
    <t>Ostale naknade troškova zaposlenima</t>
  </si>
  <si>
    <t>Rashodi za materijal i energiju</t>
  </si>
  <si>
    <t>Uredski materijal i ostali materijalni rashodi</t>
  </si>
  <si>
    <t>Energija</t>
  </si>
  <si>
    <t>Materijal i dijelovi za tekuće i investicijsko održavanje</t>
  </si>
  <si>
    <t>Službena, radna i zaštitna odjeća i obuća</t>
  </si>
  <si>
    <t>Rashodi za usluge</t>
  </si>
  <si>
    <t>Usluge telefona, pošte i prijevoza</t>
  </si>
  <si>
    <t>Usluge tekućeg i investicijskog održavanja</t>
  </si>
  <si>
    <t>Usluge promidžbe i informiranja</t>
  </si>
  <si>
    <t>Komunalne usluge</t>
  </si>
  <si>
    <t>Zakupnine i najamnine</t>
  </si>
  <si>
    <t>Zdrastvene i veterinarske usluge</t>
  </si>
  <si>
    <t>Intelektualne i osobne usluge</t>
  </si>
  <si>
    <t>Računalne usluge</t>
  </si>
  <si>
    <t>Ostale usluge</t>
  </si>
  <si>
    <t>Naknade troškova osobama izvan radnog odnosa</t>
  </si>
  <si>
    <t>Ostali nespomenuti rashodi poslovanja</t>
  </si>
  <si>
    <t>Premije osiguranja</t>
  </si>
  <si>
    <t>Reprezentacija</t>
  </si>
  <si>
    <t>Pristojbe i naknade</t>
  </si>
  <si>
    <t>Financijski rashodi</t>
  </si>
  <si>
    <t>Ostali financijski rashodi</t>
  </si>
  <si>
    <t>Bankarske usluge i usluge platnog prometa</t>
  </si>
  <si>
    <t>Negativne tečajne razlike i razlike zbog primjene valutne klauzule</t>
  </si>
  <si>
    <t>Zatezne kamate</t>
  </si>
  <si>
    <t>Pomoći dane u inozemstvo i unutar općeg proračuna</t>
  </si>
  <si>
    <t>Prijenosi imeđu pror. Korisnika istog proračuna</t>
  </si>
  <si>
    <t>Naknade građanima i kućanstvima u novcu</t>
  </si>
  <si>
    <t>Licence</t>
  </si>
  <si>
    <t>Rashodi za nabavu proizvedene dugotrajne imovine</t>
  </si>
  <si>
    <t>Postrojenja i oprema</t>
  </si>
  <si>
    <t>Medicinska i laboratorijska oprema</t>
  </si>
  <si>
    <t>Instrumenti, uređaji i strojevi</t>
  </si>
  <si>
    <t>Knjige umjetnička dijela i ostale izložbene vrijednosti</t>
  </si>
  <si>
    <t>Nematerijalna proizvedena imovina</t>
  </si>
  <si>
    <t>Ulaganja u računalne programe</t>
  </si>
  <si>
    <t>09 OBRAZOVANJE</t>
  </si>
  <si>
    <t>094 Visoka naobrazba</t>
  </si>
  <si>
    <t>MZO REDOVNA DJELATNOST</t>
  </si>
  <si>
    <t>GRAĐEVINSKI FAKULTET RIJEKA</t>
  </si>
  <si>
    <t>OPĆI PRIHODI I PRIMICI</t>
  </si>
  <si>
    <t>OSTALE AKTIVNOSTI IZVOR 11</t>
  </si>
  <si>
    <t>Programsko financiranje Javnih visokih učilišta</t>
  </si>
  <si>
    <t>Opći prihodi i primici</t>
  </si>
  <si>
    <t>Sitan inventar i auto gume</t>
  </si>
  <si>
    <t>Naknada troškova osobama izvan radnog odnosa</t>
  </si>
  <si>
    <t>Troškovi sudskih postupaka</t>
  </si>
  <si>
    <t>NAMJENSKI PRIHODI</t>
  </si>
  <si>
    <t>VLASTITI PRIHODI</t>
  </si>
  <si>
    <t>Vlastiti prihodi</t>
  </si>
  <si>
    <t>Naknada za prijevoz, rad na terenu i odvojeni život</t>
  </si>
  <si>
    <t>Članarine i norme</t>
  </si>
  <si>
    <t>Prijenosi između proračuna korisnika istog proračuna</t>
  </si>
  <si>
    <t>Namjenski prihodi - participacije</t>
  </si>
  <si>
    <t>DONACIJE</t>
  </si>
  <si>
    <t>EU PROJEKTI SVEUČILIŠTA U RIJECI</t>
  </si>
  <si>
    <t>Knjige</t>
  </si>
  <si>
    <t>POMOĆI</t>
  </si>
  <si>
    <t>Donacije</t>
  </si>
  <si>
    <t>SVEUČILIŠTE U RIJECI GRAĐEVINSKI FAKULTET</t>
  </si>
  <si>
    <t>Prihodi od upravnih i administrativnih pristojbi, pristojbi po posebnim propisima i naknada</t>
  </si>
  <si>
    <t>Prihodi  iz nadležnog proračuna za financiranje rashoda poslovanja</t>
  </si>
  <si>
    <t>Naknade građanima i kućanstvima na temelju osiguranja i druge naknade</t>
  </si>
  <si>
    <t>Ostale naknade građanima i kućanstvima iz proračuna</t>
  </si>
  <si>
    <t>Nematerijalna imovina</t>
  </si>
  <si>
    <t xml:space="preserve">Knjige </t>
  </si>
  <si>
    <t>6711 Prihodi iz nadležnog proračuna za financiranje rashoda poslovanja</t>
  </si>
  <si>
    <t>6614 Prihodi od prodaje proizvoda i robe</t>
  </si>
  <si>
    <t>6393 Tekući prijenosi između proračunskih korisnika istog proračuna  temeljem prijenosa EU sredstava</t>
  </si>
  <si>
    <t>72 Prihodi od prodaje proizvedene dugotrajne imovine</t>
  </si>
  <si>
    <t>311 Plaće (Bruto)</t>
  </si>
  <si>
    <t>3294 Članarine i norme</t>
  </si>
  <si>
    <t>3296 Troškovi sudskih postupka</t>
  </si>
  <si>
    <t>412 Nematerijalna imovina</t>
  </si>
  <si>
    <t>3227 Službena, radna i zaštitna odjeća i obuća</t>
  </si>
  <si>
    <t>3294 Članarine norme</t>
  </si>
  <si>
    <t xml:space="preserve">412 Nematerijalna imovina </t>
  </si>
  <si>
    <t xml:space="preserve">412 Nematerijlna imovina </t>
  </si>
  <si>
    <t>37 Naknade građanima i kućanstvima na temelju osiguranja i druge naknade</t>
  </si>
  <si>
    <t>372 Ostale naknade građanima i kućanstvima iz proračuna</t>
  </si>
  <si>
    <t>3721 Naknade građanima i kućanstvima u novcu</t>
  </si>
  <si>
    <t xml:space="preserve">412 Nematerijlna  imovina </t>
  </si>
  <si>
    <t>Naknada troškova zaposlenima</t>
  </si>
  <si>
    <t>Rashodi za nabavu neporizvedene dugotrajne imovine</t>
  </si>
  <si>
    <t>Službena, radna i zaštitna odjeća i oprema</t>
  </si>
  <si>
    <t>Tekući prijenosi između proračunskih  korisnika istog proračuna</t>
  </si>
  <si>
    <t>Rashodi za nabavu proizvedene dugotrajne  imovine</t>
  </si>
  <si>
    <t>Ostale naknade troškova  zaposlenima</t>
  </si>
  <si>
    <t>Rashodi za nabavku neproizvedene dugotrajne imovine</t>
  </si>
  <si>
    <t>Donacije od  pravnih i fizičkih osoba izvan općeg proračuna i povrat donacija po protestiranim jamstvima</t>
  </si>
  <si>
    <t>Sitni inventar i auto gume</t>
  </si>
  <si>
    <t xml:space="preserve"> Prihodi od prodaje proizvoda i robe te pruženih usluga, prihodi od donacija te povrati po protestiranim jamstvima</t>
  </si>
  <si>
    <t>Prihodi iz  nadležnog proračuna i od  HZZO-a temeljem ugovornih obveza</t>
  </si>
  <si>
    <t>Knjige, umjetnička djela i ostale izložbene vrijednosti</t>
  </si>
  <si>
    <t>Materijal i sirovine</t>
  </si>
  <si>
    <t>369 Prijenosi između proračunskih korisnika istoga proračuna</t>
  </si>
  <si>
    <t>3691  Tekući prijenosi između proračunskih korisnika istog proračuna</t>
  </si>
  <si>
    <t>369 Prijenosi između proračunskih  korisnika istoga proračuna</t>
  </si>
  <si>
    <t>Prihodi od pozitivnih tečajnih razlika i razlika zbog  primjene valutne klauzule</t>
  </si>
  <si>
    <t>6415 Prihodi od tečajnih razlika i razlika zbog primjene valutne klauzule</t>
  </si>
  <si>
    <t>6=5/4*100</t>
  </si>
  <si>
    <t>7=5/2*100</t>
  </si>
  <si>
    <t>Dekan:</t>
  </si>
  <si>
    <t>Izv.prof.dr.sc. Mladen Bulić</t>
  </si>
  <si>
    <t>Projekt praćenja geoloških hazarda i rizika</t>
  </si>
  <si>
    <t xml:space="preserve">Ostali rashodi </t>
  </si>
  <si>
    <t>Tekuće donacije u novcu</t>
  </si>
  <si>
    <t>38 Ostali rashodi</t>
  </si>
  <si>
    <t>381 Tekuće donacije</t>
  </si>
  <si>
    <t>3811 Tekuće donacije u novcu</t>
  </si>
  <si>
    <t>Prijevozna sredstva</t>
  </si>
  <si>
    <t>Prijevozna sredstva u cestovnom prijevozu</t>
  </si>
  <si>
    <t>423 Prijevozna sredstva</t>
  </si>
  <si>
    <t>4231 Prijevozna sredstva u cestovnom prometu</t>
  </si>
  <si>
    <t xml:space="preserve">Prijevozna sredstva </t>
  </si>
  <si>
    <t>Prijevozna sredstva u cestovnom prometu</t>
  </si>
  <si>
    <t>Uređaji,strojevi i oprema za ostale namjene</t>
  </si>
  <si>
    <t>Komunikacijska oprema</t>
  </si>
  <si>
    <t>Plaća (Bruto)</t>
  </si>
  <si>
    <t>Plaća za redovan rad</t>
  </si>
  <si>
    <t>PRIHODI OD PRODAJE NEF. IMOVINE</t>
  </si>
  <si>
    <t>Rashodi za nabavu proizvedene nef. Imovine</t>
  </si>
  <si>
    <t>4227 Uređaji, strojevi i oprema za ostale namjene</t>
  </si>
  <si>
    <t>4222 Komunikacijska oprema</t>
  </si>
  <si>
    <t>7 Prihodi od prodaje nef. Imovine</t>
  </si>
  <si>
    <t>7 Prihodi od prodaje nefin. Imovine</t>
  </si>
  <si>
    <t>Uređaji, strojevi i oprema za ostale namjene</t>
  </si>
  <si>
    <t xml:space="preserve">OSTVARENJE/IZVRŠENJE 
1.-6.2025. </t>
  </si>
  <si>
    <t xml:space="preserve">OSTVARENJE/ IZVRŠENJE 
1.-6.2025. </t>
  </si>
  <si>
    <t>IZVORNI PLAN 2026.*</t>
  </si>
  <si>
    <t>TEKUĆI PLAN 2026.*</t>
  </si>
  <si>
    <t xml:space="preserve">OSTVARENJE/IZVRŠENJE 
1.-6.2026 </t>
  </si>
  <si>
    <t xml:space="preserve">OSTVARENJE/IZVRŠENJE 
1.-6.2026. </t>
  </si>
  <si>
    <t xml:space="preserve">OSTVARENJE/ IZVRŠENJE 
1.-6.2026. </t>
  </si>
  <si>
    <t>IZVORNI PLAN  2026.*</t>
  </si>
  <si>
    <t>TEKUĆI PLAN  2026.*</t>
  </si>
  <si>
    <t>OSTVARENJE/ IZVRŠENJE 
1.-6.2025</t>
  </si>
  <si>
    <t>TEKUĆI PLAN  2026*</t>
  </si>
  <si>
    <t>A679135</t>
  </si>
  <si>
    <t>PROGRAMSKO I OSTALO FINANCIRANJE JAVNIH VISOKIH UČILIŠTA</t>
  </si>
  <si>
    <t>A679136</t>
  </si>
  <si>
    <t>K679130</t>
  </si>
  <si>
    <t>NAMJENSKI PRIHODI OD ZADUŽIVANJA</t>
  </si>
  <si>
    <t>IZVOR 11</t>
  </si>
  <si>
    <t>A679134</t>
  </si>
  <si>
    <t xml:space="preserve">  </t>
  </si>
  <si>
    <t>A679133</t>
  </si>
  <si>
    <t>50 Pomoći iz državnog proračuna</t>
  </si>
  <si>
    <t>51000 Programi unije - raspoloživ predujam</t>
  </si>
  <si>
    <t xml:space="preserve">   51 Programi unije</t>
  </si>
  <si>
    <t xml:space="preserve">   5100 Programi unije</t>
  </si>
  <si>
    <t>5011  Pomoći iz državnog proračuna kroz opće prihode i primitke</t>
  </si>
  <si>
    <t>5043 Pomoći iz državnog proračuna kroz ostale prihode za posebne namjene</t>
  </si>
  <si>
    <t>56 Fondovi EU</t>
  </si>
  <si>
    <t>563 Europski fond za regionalni razvoj</t>
  </si>
  <si>
    <t>5631 Europski fond za regionalni razvoj - predfinanciranje iz izvora 11 Opći prihodi i primici</t>
  </si>
  <si>
    <t>58 Instrumenti EU nove generacije</t>
  </si>
  <si>
    <t>581 Mehanizam za oporavak i otpornost - bespovratna sredstva</t>
  </si>
  <si>
    <t>8 NAMJENSKI PRIMICI</t>
  </si>
  <si>
    <t xml:space="preserve">  6711 Prihodi iz nadležnog proračuna za                         financiranje rashoda poslovanja</t>
  </si>
  <si>
    <t>12 Sredstva učešća za pomoć</t>
  </si>
  <si>
    <t>Prihodi od zaduživanja</t>
  </si>
  <si>
    <t xml:space="preserve">Primljeni krediti i zajmovi od međunarodnih organizacija, institucija i tijela EU te inozemnih vlada
</t>
  </si>
  <si>
    <t>Primljeni zajmovi od međunarodnih organizacija</t>
  </si>
  <si>
    <t>IZVRŠENJE FINANCIJSKOG PLANA PRORAČUNSKOG KORISNIKA DRŽAVNOG PRORAČUNA 30.06. 2026. GODINE</t>
  </si>
  <si>
    <t>81 Namjenski primici od zaduživanja</t>
  </si>
  <si>
    <t>8413 Namjenski primici od zaduživanja - ostali</t>
  </si>
  <si>
    <t>8 Namjenski primici</t>
  </si>
  <si>
    <t>Programi unije</t>
  </si>
  <si>
    <t>Pomoći iz državnog proračuna kroz ostale prihode za posebne namjene</t>
  </si>
  <si>
    <t>PROGRAM DITITALNE, INOVATIVNE I ZELENE TRANZICIJE</t>
  </si>
  <si>
    <t>NPOO</t>
  </si>
  <si>
    <t>Mehanizam za oporavak i otpornost  - bespovratan</t>
  </si>
  <si>
    <t>Europski fond za regionalni razvoj</t>
  </si>
  <si>
    <t>Program prekogranične suradnje - upravljačko tijelo iz inozemstva</t>
  </si>
  <si>
    <t>71 Prihod od prodaje nefinancijske imovine</t>
  </si>
  <si>
    <t>A679079 STARA AKTIVNOST</t>
  </si>
  <si>
    <t>Pomoći iz državnog proračuna kroz opće prihode i primitke</t>
  </si>
  <si>
    <t>Pomoći iz državnog proračuna kroz ostale pomoći</t>
  </si>
  <si>
    <t>A62118 STARA AKTIVNOS</t>
  </si>
  <si>
    <t>Rijeka, 13.07.2026.</t>
  </si>
  <si>
    <t xml:space="preserve"> RAČUN  RASHODA </t>
  </si>
  <si>
    <t xml:space="preserve">IZVJEŠTAJ O RASHODIMA PREMA EKONOMSKOJ KLASIFIKACIJI </t>
  </si>
  <si>
    <t>A62118 STARA AKTIVNOST</t>
  </si>
  <si>
    <t xml:space="preserve">EU PROJEKTI SVEUČILIŠTA U RIJECI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</si>
</sst>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2"/>
      <color indexed="8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Times New Roman"/>
      <family val="1"/>
    </font>
    <font>
      <b/>
      <sz val="10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8"/>
      <color indexed="8"/>
      <name val="Arial"/>
      <family val="2"/>
      <charset val="238"/>
    </font>
    <font>
      <b/>
      <sz val="12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Arial"/>
      <family val="2"/>
      <charset val="238"/>
    </font>
    <font>
      <b/>
      <i/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7" fillId="0" borderId="0"/>
    <xf numFmtId="0" fontId="3" fillId="0" borderId="0"/>
    <xf numFmtId="0" fontId="3" fillId="0" borderId="0"/>
    <xf numFmtId="0" fontId="7" fillId="0" borderId="0"/>
    <xf numFmtId="0" fontId="7" fillId="0" borderId="0"/>
  </cellStyleXfs>
  <cellXfs count="245">
    <xf numFmtId="0" fontId="0" fillId="0" borderId="0" xfId="0"/>
    <xf numFmtId="0" fontId="3" fillId="0" borderId="0" xfId="0" applyNumberFormat="1" applyFont="1" applyFill="1" applyBorder="1" applyAlignment="1" applyProtection="1"/>
    <xf numFmtId="0" fontId="6" fillId="2" borderId="3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3" fontId="3" fillId="2" borderId="3" xfId="0" applyNumberFormat="1" applyFont="1" applyFill="1" applyBorder="1" applyAlignment="1">
      <alignment horizontal="right"/>
    </xf>
    <xf numFmtId="3" fontId="3" fillId="2" borderId="3" xfId="0" applyNumberFormat="1" applyFont="1" applyFill="1" applyBorder="1" applyAlignment="1" applyProtection="1">
      <alignment horizontal="right" wrapText="1"/>
    </xf>
    <xf numFmtId="0" fontId="9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quotePrefix="1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3" xfId="0" applyNumberFormat="1" applyFont="1" applyFill="1" applyBorder="1" applyAlignment="1" applyProtection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>
      <alignment horizontal="left" vertical="center"/>
    </xf>
    <xf numFmtId="0" fontId="8" fillId="2" borderId="3" xfId="0" quotePrefix="1" applyFont="1" applyFill="1" applyBorder="1" applyAlignment="1">
      <alignment horizontal="left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9" fillId="2" borderId="3" xfId="0" applyNumberFormat="1" applyFont="1" applyFill="1" applyBorder="1" applyAlignment="1" applyProtection="1">
      <alignment vertical="center" wrapText="1"/>
    </xf>
    <xf numFmtId="0" fontId="7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/>
    </xf>
    <xf numFmtId="3" fontId="6" fillId="0" borderId="3" xfId="0" applyNumberFormat="1" applyFont="1" applyFill="1" applyBorder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9" fillId="3" borderId="1" xfId="0" applyFont="1" applyFill="1" applyBorder="1" applyAlignment="1">
      <alignment horizontal="left" vertical="center"/>
    </xf>
    <xf numFmtId="0" fontId="7" fillId="3" borderId="2" xfId="0" applyNumberFormat="1" applyFont="1" applyFill="1" applyBorder="1" applyAlignment="1" applyProtection="1">
      <alignment vertical="center"/>
    </xf>
    <xf numFmtId="0" fontId="8" fillId="2" borderId="3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indent="1"/>
    </xf>
    <xf numFmtId="0" fontId="8" fillId="2" borderId="3" xfId="0" applyNumberFormat="1" applyFont="1" applyFill="1" applyBorder="1" applyAlignment="1" applyProtection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10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>
      <alignment vertical="center" wrapText="1"/>
    </xf>
    <xf numFmtId="0" fontId="6" fillId="0" borderId="3" xfId="0" quotePrefix="1" applyNumberFormat="1" applyFont="1" applyFill="1" applyBorder="1" applyAlignment="1" applyProtection="1">
      <alignment horizontal="center" vertical="center" wrapText="1"/>
    </xf>
    <xf numFmtId="0" fontId="0" fillId="0" borderId="3" xfId="0" applyBorder="1"/>
    <xf numFmtId="0" fontId="13" fillId="0" borderId="5" xfId="0" applyFont="1" applyBorder="1" applyAlignment="1">
      <alignment horizontal="right" vertical="center"/>
    </xf>
    <xf numFmtId="0" fontId="12" fillId="0" borderId="0" xfId="0" applyFont="1" applyAlignment="1">
      <alignment horizontal="center" vertical="center" wrapText="1"/>
    </xf>
    <xf numFmtId="0" fontId="14" fillId="0" borderId="0" xfId="0" applyFont="1" applyAlignment="1">
      <alignment vertical="top" wrapText="1"/>
    </xf>
    <xf numFmtId="0" fontId="15" fillId="2" borderId="3" xfId="0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 wrapText="1"/>
    </xf>
    <xf numFmtId="0" fontId="15" fillId="0" borderId="3" xfId="0" quotePrefix="1" applyNumberFormat="1" applyFont="1" applyFill="1" applyBorder="1" applyAlignment="1" applyProtection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6" fillId="3" borderId="3" xfId="0" applyNumberFormat="1" applyFont="1" applyFill="1" applyBorder="1" applyAlignment="1" applyProtection="1">
      <alignment horizontal="center" vertical="center" wrapText="1"/>
    </xf>
    <xf numFmtId="0" fontId="0" fillId="3" borderId="0" xfId="0" applyFill="1"/>
    <xf numFmtId="0" fontId="15" fillId="3" borderId="3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17" fillId="0" borderId="0" xfId="0" applyFont="1"/>
    <xf numFmtId="3" fontId="3" fillId="2" borderId="4" xfId="0" applyNumberFormat="1" applyFont="1" applyFill="1" applyBorder="1" applyAlignment="1">
      <alignment horizontal="right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vertical="top" wrapText="1"/>
    </xf>
    <xf numFmtId="0" fontId="18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3" borderId="0" xfId="0" applyFill="1" applyAlignment="1">
      <alignment horizontal="left"/>
    </xf>
    <xf numFmtId="4" fontId="3" fillId="2" borderId="3" xfId="0" applyNumberFormat="1" applyFont="1" applyFill="1" applyBorder="1" applyAlignment="1">
      <alignment horizontal="right"/>
    </xf>
    <xf numFmtId="4" fontId="19" fillId="0" borderId="3" xfId="0" applyNumberFormat="1" applyFont="1" applyBorder="1"/>
    <xf numFmtId="4" fontId="7" fillId="0" borderId="3" xfId="0" applyNumberFormat="1" applyFont="1" applyFill="1" applyBorder="1" applyAlignment="1" applyProtection="1">
      <alignment vertical="center"/>
    </xf>
    <xf numFmtId="4" fontId="7" fillId="3" borderId="3" xfId="0" applyNumberFormat="1" applyFont="1" applyFill="1" applyBorder="1" applyAlignment="1" applyProtection="1">
      <alignment vertical="center"/>
    </xf>
    <xf numFmtId="2" fontId="19" fillId="0" borderId="3" xfId="0" applyNumberFormat="1" applyFont="1" applyBorder="1"/>
    <xf numFmtId="4" fontId="7" fillId="0" borderId="3" xfId="0" applyNumberFormat="1" applyFont="1" applyFill="1" applyBorder="1" applyAlignment="1" applyProtection="1">
      <alignment vertical="center" wrapText="1"/>
    </xf>
    <xf numFmtId="4" fontId="7" fillId="3" borderId="3" xfId="0" applyNumberFormat="1" applyFont="1" applyFill="1" applyBorder="1" applyAlignment="1" applyProtection="1">
      <alignment vertical="center" wrapText="1"/>
    </xf>
    <xf numFmtId="0" fontId="18" fillId="0" borderId="4" xfId="0" applyFont="1" applyBorder="1" applyAlignment="1">
      <alignment horizontal="left" vertical="center" wrapText="1"/>
    </xf>
    <xf numFmtId="4" fontId="3" fillId="2" borderId="4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vertical="center" wrapText="1"/>
    </xf>
    <xf numFmtId="0" fontId="0" fillId="0" borderId="0" xfId="0" applyAlignment="1"/>
    <xf numFmtId="0" fontId="9" fillId="0" borderId="3" xfId="0" applyNumberFormat="1" applyFont="1" applyFill="1" applyBorder="1" applyAlignment="1" applyProtection="1">
      <alignment horizontal="right" vertical="center" wrapText="1"/>
    </xf>
    <xf numFmtId="0" fontId="9" fillId="0" borderId="3" xfId="0" applyNumberFormat="1" applyFont="1" applyFill="1" applyBorder="1" applyAlignment="1" applyProtection="1">
      <alignment vertical="center" wrapText="1"/>
    </xf>
    <xf numFmtId="4" fontId="6" fillId="0" borderId="3" xfId="0" applyNumberFormat="1" applyFont="1" applyBorder="1" applyAlignment="1">
      <alignment horizontal="right"/>
    </xf>
    <xf numFmtId="4" fontId="9" fillId="0" borderId="3" xfId="0" applyNumberFormat="1" applyFont="1" applyFill="1" applyBorder="1" applyAlignment="1" applyProtection="1">
      <alignment vertical="center" wrapText="1"/>
    </xf>
    <xf numFmtId="4" fontId="6" fillId="3" borderId="3" xfId="0" quotePrefix="1" applyNumberFormat="1" applyFont="1" applyFill="1" applyBorder="1" applyAlignment="1">
      <alignment horizontal="right" wrapText="1"/>
    </xf>
    <xf numFmtId="4" fontId="6" fillId="3" borderId="3" xfId="0" applyNumberFormat="1" applyFont="1" applyFill="1" applyBorder="1" applyAlignment="1" applyProtection="1">
      <alignment horizontal="right" vertical="center" wrapText="1"/>
    </xf>
    <xf numFmtId="0" fontId="7" fillId="2" borderId="3" xfId="0" applyFont="1" applyFill="1" applyBorder="1" applyAlignment="1">
      <alignment horizontal="left" vertical="center" indent="1"/>
    </xf>
    <xf numFmtId="0" fontId="7" fillId="2" borderId="3" xfId="0" applyNumberFormat="1" applyFont="1" applyFill="1" applyBorder="1" applyAlignment="1" applyProtection="1">
      <alignment horizontal="left" vertical="center" wrapText="1" indent="1"/>
    </xf>
    <xf numFmtId="0" fontId="7" fillId="2" borderId="3" xfId="0" quotePrefix="1" applyFont="1" applyFill="1" applyBorder="1" applyAlignment="1">
      <alignment horizontal="left" vertical="center" wrapText="1" inden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4" fontId="20" fillId="2" borderId="3" xfId="0" applyNumberFormat="1" applyFont="1" applyFill="1" applyBorder="1" applyAlignment="1" applyProtection="1">
      <alignment vertical="center" wrapText="1"/>
    </xf>
    <xf numFmtId="0" fontId="9" fillId="2" borderId="3" xfId="0" quotePrefix="1" applyFont="1" applyFill="1" applyBorder="1" applyAlignment="1">
      <alignment horizontal="left" vertical="center" wrapText="1" indent="1"/>
    </xf>
    <xf numFmtId="0" fontId="9" fillId="2" borderId="3" xfId="0" applyNumberFormat="1" applyFont="1" applyFill="1" applyBorder="1" applyAlignment="1" applyProtection="1">
      <alignment horizontal="left" vertical="center" wrapText="1" indent="1"/>
    </xf>
    <xf numFmtId="4" fontId="3" fillId="2" borderId="4" xfId="0" applyNumberFormat="1" applyFont="1" applyFill="1" applyBorder="1" applyAlignment="1" applyProtection="1">
      <alignment horizontal="right" vertical="center" wrapText="1"/>
    </xf>
    <xf numFmtId="0" fontId="1" fillId="0" borderId="0" xfId="0" applyFont="1" applyBorder="1" applyAlignment="1">
      <alignment vertical="top" wrapText="1"/>
    </xf>
    <xf numFmtId="0" fontId="9" fillId="0" borderId="0" xfId="0" applyNumberFormat="1" applyFont="1" applyFill="1" applyBorder="1" applyAlignment="1" applyProtection="1">
      <alignment vertical="top" wrapText="1"/>
    </xf>
    <xf numFmtId="4" fontId="0" fillId="0" borderId="0" xfId="0" applyNumberFormat="1"/>
    <xf numFmtId="2" fontId="21" fillId="0" borderId="3" xfId="0" applyNumberFormat="1" applyFont="1" applyBorder="1"/>
    <xf numFmtId="4" fontId="21" fillId="0" borderId="3" xfId="0" applyNumberFormat="1" applyFont="1" applyBorder="1"/>
    <xf numFmtId="4" fontId="22" fillId="0" borderId="3" xfId="0" applyNumberFormat="1" applyFont="1" applyBorder="1"/>
    <xf numFmtId="4" fontId="23" fillId="2" borderId="3" xfId="0" applyNumberFormat="1" applyFont="1" applyFill="1" applyBorder="1" applyAlignment="1">
      <alignment horizontal="right"/>
    </xf>
    <xf numFmtId="4" fontId="23" fillId="2" borderId="3" xfId="0" applyNumberFormat="1" applyFont="1" applyFill="1" applyBorder="1" applyAlignment="1" applyProtection="1">
      <alignment horizontal="right" wrapText="1"/>
    </xf>
    <xf numFmtId="4" fontId="24" fillId="2" borderId="3" xfId="0" applyNumberFormat="1" applyFont="1" applyFill="1" applyBorder="1" applyAlignment="1">
      <alignment horizontal="right"/>
    </xf>
    <xf numFmtId="4" fontId="24" fillId="2" borderId="3" xfId="0" applyNumberFormat="1" applyFont="1" applyFill="1" applyBorder="1" applyAlignment="1" applyProtection="1">
      <alignment horizontal="right" wrapText="1"/>
    </xf>
    <xf numFmtId="4" fontId="9" fillId="3" borderId="3" xfId="0" applyNumberFormat="1" applyFont="1" applyFill="1" applyBorder="1" applyAlignment="1" applyProtection="1">
      <alignment wrapText="1"/>
    </xf>
    <xf numFmtId="4" fontId="10" fillId="2" borderId="3" xfId="0" applyNumberFormat="1" applyFont="1" applyFill="1" applyBorder="1" applyAlignment="1">
      <alignment horizontal="right"/>
    </xf>
    <xf numFmtId="2" fontId="25" fillId="0" borderId="3" xfId="0" applyNumberFormat="1" applyFont="1" applyBorder="1"/>
    <xf numFmtId="4" fontId="5" fillId="2" borderId="3" xfId="0" applyNumberFormat="1" applyFont="1" applyFill="1" applyBorder="1" applyAlignment="1"/>
    <xf numFmtId="4" fontId="25" fillId="0" borderId="3" xfId="0" applyNumberFormat="1" applyFont="1" applyBorder="1"/>
    <xf numFmtId="4" fontId="10" fillId="2" borderId="3" xfId="0" applyNumberFormat="1" applyFont="1" applyFill="1" applyBorder="1" applyAlignment="1" applyProtection="1">
      <alignment horizontal="right" wrapText="1"/>
    </xf>
    <xf numFmtId="0" fontId="25" fillId="0" borderId="3" xfId="0" applyFont="1" applyBorder="1"/>
    <xf numFmtId="0" fontId="19" fillId="0" borderId="3" xfId="0" applyFont="1" applyBorder="1"/>
    <xf numFmtId="0" fontId="27" fillId="0" borderId="3" xfId="0" applyFont="1" applyBorder="1"/>
    <xf numFmtId="0" fontId="0" fillId="0" borderId="0" xfId="0" applyAlignment="1">
      <alignment horizontal="center"/>
    </xf>
    <xf numFmtId="0" fontId="0" fillId="0" borderId="0" xfId="0" applyFont="1"/>
    <xf numFmtId="164" fontId="2" fillId="0" borderId="0" xfId="0" applyNumberFormat="1" applyFont="1" applyFill="1" applyBorder="1" applyAlignment="1" applyProtection="1">
      <alignment horizontal="center" vertical="center" wrapText="1"/>
    </xf>
    <xf numFmtId="164" fontId="23" fillId="2" borderId="3" xfId="0" applyNumberFormat="1" applyFont="1" applyFill="1" applyBorder="1" applyAlignment="1">
      <alignment horizontal="right"/>
    </xf>
    <xf numFmtId="164" fontId="0" fillId="0" borderId="0" xfId="0" applyNumberFormat="1"/>
    <xf numFmtId="0" fontId="18" fillId="4" borderId="3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19" fillId="4" borderId="3" xfId="0" applyFont="1" applyFill="1" applyBorder="1"/>
    <xf numFmtId="0" fontId="22" fillId="0" borderId="3" xfId="0" applyFont="1" applyBorder="1"/>
    <xf numFmtId="0" fontId="28" fillId="2" borderId="3" xfId="0" applyFont="1" applyFill="1" applyBorder="1" applyAlignment="1">
      <alignment horizontal="left" vertical="center" indent="1"/>
    </xf>
    <xf numFmtId="0" fontId="28" fillId="2" borderId="3" xfId="0" quotePrefix="1" applyFont="1" applyFill="1" applyBorder="1" applyAlignment="1">
      <alignment horizontal="left" vertical="center" wrapText="1" indent="1"/>
    </xf>
    <xf numFmtId="164" fontId="21" fillId="0" borderId="3" xfId="0" applyNumberFormat="1" applyFont="1" applyBorder="1"/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27" fillId="0" borderId="3" xfId="0" applyFont="1" applyBorder="1" applyAlignment="1">
      <alignment vertical="top" wrapText="1"/>
    </xf>
    <xf numFmtId="2" fontId="27" fillId="0" borderId="3" xfId="0" applyNumberFormat="1" applyFont="1" applyBorder="1" applyAlignment="1">
      <alignment horizontal="right" vertical="top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4" fontId="28" fillId="2" borderId="3" xfId="0" applyNumberFormat="1" applyFont="1" applyFill="1" applyBorder="1" applyAlignment="1">
      <alignment horizontal="right"/>
    </xf>
    <xf numFmtId="0" fontId="7" fillId="2" borderId="3" xfId="0" applyFont="1" applyFill="1" applyBorder="1" applyAlignment="1">
      <alignment horizontal="left" vertical="center" wrapText="1"/>
    </xf>
    <xf numFmtId="0" fontId="9" fillId="2" borderId="3" xfId="0" applyNumberFormat="1" applyFont="1" applyFill="1" applyBorder="1" applyAlignment="1" applyProtection="1">
      <alignment wrapText="1"/>
    </xf>
    <xf numFmtId="0" fontId="9" fillId="2" borderId="3" xfId="0" applyFont="1" applyFill="1" applyBorder="1" applyAlignment="1">
      <alignment horizontal="left" vertical="center" indent="1"/>
    </xf>
    <xf numFmtId="4" fontId="25" fillId="2" borderId="3" xfId="0" applyNumberFormat="1" applyFont="1" applyFill="1" applyBorder="1" applyAlignment="1">
      <alignment horizontal="right"/>
    </xf>
    <xf numFmtId="0" fontId="19" fillId="0" borderId="3" xfId="0" applyFont="1" applyBorder="1" applyAlignment="1">
      <alignment horizontal="left"/>
    </xf>
    <xf numFmtId="0" fontId="3" fillId="0" borderId="3" xfId="0" applyNumberFormat="1" applyFont="1" applyFill="1" applyBorder="1" applyAlignment="1" applyProtection="1">
      <alignment horizontal="left" vertical="center" wrapText="1"/>
    </xf>
    <xf numFmtId="0" fontId="6" fillId="0" borderId="3" xfId="0" applyNumberFormat="1" applyFont="1" applyFill="1" applyBorder="1" applyAlignment="1" applyProtection="1">
      <alignment horizontal="left" vertical="center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7" fillId="0" borderId="3" xfId="3" applyFont="1" applyFill="1" applyBorder="1" applyAlignment="1">
      <alignment horizontal="left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14" fillId="0" borderId="3" xfId="0" applyFont="1" applyBorder="1" applyAlignment="1">
      <alignment vertical="top" wrapText="1"/>
    </xf>
    <xf numFmtId="0" fontId="9" fillId="2" borderId="3" xfId="0" quotePrefix="1" applyFont="1" applyFill="1" applyBorder="1" applyAlignment="1">
      <alignment horizontal="left" vertical="center" wrapText="1"/>
    </xf>
    <xf numFmtId="0" fontId="1" fillId="0" borderId="3" xfId="0" applyFont="1" applyBorder="1"/>
    <xf numFmtId="0" fontId="27" fillId="0" borderId="3" xfId="0" applyFont="1" applyBorder="1" applyAlignment="1">
      <alignment horizontal="left"/>
    </xf>
    <xf numFmtId="0" fontId="29" fillId="2" borderId="3" xfId="0" quotePrefix="1" applyFont="1" applyFill="1" applyBorder="1" applyAlignment="1">
      <alignment horizontal="left" vertical="center"/>
    </xf>
    <xf numFmtId="0" fontId="20" fillId="2" borderId="3" xfId="0" applyFont="1" applyFill="1" applyBorder="1" applyAlignment="1">
      <alignment horizontal="left" vertical="center" indent="1"/>
    </xf>
    <xf numFmtId="2" fontId="26" fillId="2" borderId="3" xfId="0" applyNumberFormat="1" applyFont="1" applyFill="1" applyBorder="1" applyAlignment="1" applyProtection="1">
      <alignment vertical="center" wrapText="1"/>
    </xf>
    <xf numFmtId="4" fontId="19" fillId="0" borderId="3" xfId="0" applyNumberFormat="1" applyFont="1" applyBorder="1" applyAlignment="1">
      <alignment horizontal="right"/>
    </xf>
    <xf numFmtId="4" fontId="3" fillId="0" borderId="3" xfId="0" applyNumberFormat="1" applyFont="1" applyFill="1" applyBorder="1" applyAlignment="1" applyProtection="1">
      <alignment horizontal="right" vertical="center" wrapText="1"/>
    </xf>
    <xf numFmtId="0" fontId="19" fillId="4" borderId="3" xfId="0" applyFont="1" applyFill="1" applyBorder="1" applyAlignment="1">
      <alignment horizontal="left" wrapText="1"/>
    </xf>
    <xf numFmtId="0" fontId="3" fillId="4" borderId="1" xfId="0" applyNumberFormat="1" applyFont="1" applyFill="1" applyBorder="1" applyAlignment="1" applyProtection="1">
      <alignment vertical="center" wrapText="1"/>
    </xf>
    <xf numFmtId="0" fontId="6" fillId="3" borderId="3" xfId="0" quotePrefix="1" applyFont="1" applyFill="1" applyBorder="1" applyAlignment="1">
      <alignment horizontal="right" wrapText="1"/>
    </xf>
    <xf numFmtId="0" fontId="6" fillId="0" borderId="0" xfId="0" applyNumberFormat="1" applyFont="1" applyFill="1" applyBorder="1" applyAlignment="1" applyProtection="1">
      <alignment horizontal="left" vertical="center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/>
    </xf>
    <xf numFmtId="0" fontId="3" fillId="4" borderId="3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4" xfId="0" applyNumberFormat="1" applyFont="1" applyFill="1" applyBorder="1" applyAlignment="1" applyProtection="1">
      <alignment vertical="center"/>
    </xf>
    <xf numFmtId="0" fontId="3" fillId="2" borderId="3" xfId="0" applyNumberFormat="1" applyFont="1" applyFill="1" applyBorder="1" applyAlignment="1" applyProtection="1">
      <alignment vertical="center" wrapText="1"/>
    </xf>
    <xf numFmtId="0" fontId="3" fillId="4" borderId="3" xfId="0" applyNumberFormat="1" applyFont="1" applyFill="1" applyBorder="1" applyAlignment="1" applyProtection="1">
      <alignment vertical="center" wrapText="1"/>
    </xf>
    <xf numFmtId="0" fontId="3" fillId="2" borderId="3" xfId="0" applyNumberFormat="1" applyFont="1" applyFill="1" applyBorder="1" applyAlignment="1" applyProtection="1">
      <alignment horizontal="center" vertical="center"/>
    </xf>
    <xf numFmtId="4" fontId="3" fillId="2" borderId="3" xfId="0" applyNumberFormat="1" applyFont="1" applyFill="1" applyBorder="1" applyAlignment="1" applyProtection="1">
      <alignment horizontal="right" vertical="center" wrapText="1"/>
    </xf>
    <xf numFmtId="0" fontId="0" fillId="0" borderId="6" xfId="0" applyBorder="1"/>
    <xf numFmtId="0" fontId="0" fillId="0" borderId="0" xfId="0" applyAlignment="1">
      <alignment horizontal="right" wrapText="1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left" vertical="top" wrapText="1"/>
    </xf>
    <xf numFmtId="0" fontId="9" fillId="3" borderId="1" xfId="0" applyNumberFormat="1" applyFont="1" applyFill="1" applyBorder="1" applyAlignment="1" applyProtection="1">
      <alignment horizontal="left" vertical="center" wrapText="1"/>
    </xf>
    <xf numFmtId="0" fontId="9" fillId="3" borderId="2" xfId="0" applyNumberFormat="1" applyFont="1" applyFill="1" applyBorder="1" applyAlignment="1" applyProtection="1">
      <alignment horizontal="left" vertical="center" wrapText="1"/>
    </xf>
    <xf numFmtId="0" fontId="9" fillId="3" borderId="4" xfId="0" applyNumberFormat="1" applyFont="1" applyFill="1" applyBorder="1" applyAlignment="1" applyProtection="1">
      <alignment horizontal="left" vertical="center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2" xfId="0" applyNumberFormat="1" applyFont="1" applyFill="1" applyBorder="1" applyAlignment="1" applyProtection="1">
      <alignment horizontal="left" vertical="center" wrapText="1"/>
    </xf>
    <xf numFmtId="0" fontId="9" fillId="0" borderId="4" xfId="0" applyNumberFormat="1" applyFont="1" applyFill="1" applyBorder="1" applyAlignment="1" applyProtection="1">
      <alignment horizontal="left" vertical="center" wrapText="1"/>
    </xf>
    <xf numFmtId="0" fontId="9" fillId="0" borderId="1" xfId="0" quotePrefix="1" applyFont="1" applyFill="1" applyBorder="1" applyAlignment="1">
      <alignment horizontal="left" vertical="center"/>
    </xf>
    <xf numFmtId="0" fontId="9" fillId="0" borderId="2" xfId="0" quotePrefix="1" applyFont="1" applyFill="1" applyBorder="1" applyAlignment="1">
      <alignment horizontal="left" vertical="center"/>
    </xf>
    <xf numFmtId="0" fontId="9" fillId="0" borderId="4" xfId="0" quotePrefix="1" applyFont="1" applyFill="1" applyBorder="1" applyAlignment="1">
      <alignment horizontal="left" vertical="center"/>
    </xf>
    <xf numFmtId="0" fontId="6" fillId="3" borderId="1" xfId="0" quotePrefix="1" applyFont="1" applyFill="1" applyBorder="1" applyAlignment="1">
      <alignment horizontal="left" vertical="center" wrapText="1"/>
    </xf>
    <xf numFmtId="0" fontId="6" fillId="3" borderId="2" xfId="0" quotePrefix="1" applyFont="1" applyFill="1" applyBorder="1" applyAlignment="1">
      <alignment horizontal="left" vertical="center" wrapText="1"/>
    </xf>
    <xf numFmtId="0" fontId="6" fillId="3" borderId="4" xfId="0" quotePrefix="1" applyFont="1" applyFill="1" applyBorder="1" applyAlignment="1">
      <alignment horizontal="left" vertical="center" wrapText="1"/>
    </xf>
    <xf numFmtId="0" fontId="9" fillId="0" borderId="1" xfId="0" quotePrefix="1" applyFont="1" applyBorder="1" applyAlignment="1">
      <alignment horizontal="left" vertical="center"/>
    </xf>
    <xf numFmtId="0" fontId="9" fillId="0" borderId="2" xfId="0" quotePrefix="1" applyFont="1" applyBorder="1" applyAlignment="1">
      <alignment horizontal="left" vertical="center"/>
    </xf>
    <xf numFmtId="0" fontId="9" fillId="0" borderId="4" xfId="0" quotePrefix="1" applyFont="1" applyBorder="1" applyAlignment="1">
      <alignment horizontal="left" vertical="center"/>
    </xf>
    <xf numFmtId="0" fontId="9" fillId="3" borderId="1" xfId="0" quotePrefix="1" applyNumberFormat="1" applyFont="1" applyFill="1" applyBorder="1" applyAlignment="1" applyProtection="1">
      <alignment horizontal="left" vertical="center" wrapText="1"/>
    </xf>
    <xf numFmtId="0" fontId="9" fillId="3" borderId="2" xfId="0" quotePrefix="1" applyNumberFormat="1" applyFont="1" applyFill="1" applyBorder="1" applyAlignment="1" applyProtection="1">
      <alignment horizontal="left" vertical="center" wrapText="1"/>
    </xf>
    <xf numFmtId="0" fontId="9" fillId="3" borderId="4" xfId="0" quotePrefix="1" applyNumberFormat="1" applyFont="1" applyFill="1" applyBorder="1" applyAlignment="1" applyProtection="1">
      <alignment horizontal="left" vertical="center" wrapText="1"/>
    </xf>
    <xf numFmtId="0" fontId="9" fillId="0" borderId="1" xfId="0" quotePrefix="1" applyNumberFormat="1" applyFont="1" applyFill="1" applyBorder="1" applyAlignment="1" applyProtection="1">
      <alignment horizontal="left" vertical="center" wrapText="1"/>
    </xf>
    <xf numFmtId="0" fontId="9" fillId="0" borderId="2" xfId="0" quotePrefix="1" applyNumberFormat="1" applyFont="1" applyFill="1" applyBorder="1" applyAlignment="1" applyProtection="1">
      <alignment horizontal="left" vertical="center" wrapText="1"/>
    </xf>
    <xf numFmtId="0" fontId="9" fillId="0" borderId="4" xfId="0" quotePrefix="1" applyNumberFormat="1" applyFont="1" applyFill="1" applyBorder="1" applyAlignment="1" applyProtection="1">
      <alignment horizontal="left" vertical="center" wrapText="1"/>
    </xf>
    <xf numFmtId="0" fontId="6" fillId="3" borderId="1" xfId="0" quotePrefix="1" applyFont="1" applyFill="1" applyBorder="1" applyAlignment="1">
      <alignment horizontal="left" wrapText="1"/>
    </xf>
    <xf numFmtId="0" fontId="6" fillId="3" borderId="2" xfId="0" quotePrefix="1" applyFont="1" applyFill="1" applyBorder="1" applyAlignment="1">
      <alignment horizontal="left" wrapText="1"/>
    </xf>
    <xf numFmtId="0" fontId="6" fillId="3" borderId="4" xfId="0" quotePrefix="1" applyFont="1" applyFill="1" applyBorder="1" applyAlignment="1">
      <alignment horizontal="left" wrapText="1"/>
    </xf>
    <xf numFmtId="0" fontId="9" fillId="0" borderId="5" xfId="0" applyNumberFormat="1" applyFont="1" applyFill="1" applyBorder="1" applyAlignment="1" applyProtection="1">
      <alignment horizontal="left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6" fillId="0" borderId="2" xfId="0" quotePrefix="1" applyFont="1" applyBorder="1" applyAlignment="1">
      <alignment horizontal="center" vertical="center" wrapText="1"/>
    </xf>
    <xf numFmtId="0" fontId="6" fillId="0" borderId="4" xfId="0" quotePrefix="1" applyFont="1" applyBorder="1" applyAlignment="1">
      <alignment horizontal="center" vertical="center" wrapText="1"/>
    </xf>
    <xf numFmtId="0" fontId="15" fillId="0" borderId="1" xfId="0" quotePrefix="1" applyFont="1" applyBorder="1" applyAlignment="1">
      <alignment horizontal="center" vertical="center" wrapText="1"/>
    </xf>
    <xf numFmtId="0" fontId="15" fillId="0" borderId="2" xfId="0" quotePrefix="1" applyFont="1" applyBorder="1" applyAlignment="1">
      <alignment horizontal="center" vertical="center" wrapText="1"/>
    </xf>
    <xf numFmtId="0" fontId="15" fillId="0" borderId="4" xfId="0" quotePrefix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5" fillId="0" borderId="0" xfId="0" applyNumberFormat="1" applyFont="1" applyFill="1" applyBorder="1" applyAlignment="1" applyProtection="1">
      <alignment horizontal="center" vertical="center" wrapText="1"/>
    </xf>
    <xf numFmtId="0" fontId="15" fillId="0" borderId="1" xfId="0" quotePrefix="1" applyFont="1" applyBorder="1" applyAlignment="1">
      <alignment horizontal="center" wrapText="1"/>
    </xf>
    <xf numFmtId="0" fontId="15" fillId="0" borderId="2" xfId="0" quotePrefix="1" applyFont="1" applyBorder="1" applyAlignment="1">
      <alignment horizontal="center" wrapText="1"/>
    </xf>
    <xf numFmtId="0" fontId="15" fillId="0" borderId="4" xfId="0" quotePrefix="1" applyFont="1" applyBorder="1" applyAlignment="1">
      <alignment horizontal="center" wrapText="1"/>
    </xf>
    <xf numFmtId="0" fontId="15" fillId="3" borderId="1" xfId="0" applyNumberFormat="1" applyFont="1" applyFill="1" applyBorder="1" applyAlignment="1" applyProtection="1">
      <alignment horizontal="center" vertical="center" wrapText="1"/>
    </xf>
    <xf numFmtId="0" fontId="15" fillId="3" borderId="2" xfId="0" applyNumberFormat="1" applyFont="1" applyFill="1" applyBorder="1" applyAlignment="1" applyProtection="1">
      <alignment horizontal="center" vertical="center" wrapText="1"/>
    </xf>
    <xf numFmtId="0" fontId="15" fillId="3" borderId="4" xfId="0" applyNumberFormat="1" applyFont="1" applyFill="1" applyBorder="1" applyAlignment="1" applyProtection="1">
      <alignment horizontal="center" vertical="center" wrapText="1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3" borderId="2" xfId="0" applyNumberFormat="1" applyFont="1" applyFill="1" applyBorder="1" applyAlignment="1" applyProtection="1">
      <alignment horizontal="center" vertical="center" wrapText="1"/>
    </xf>
    <xf numFmtId="0" fontId="6" fillId="3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 wrapText="1"/>
    </xf>
    <xf numFmtId="0" fontId="3" fillId="2" borderId="1" xfId="0" applyNumberFormat="1" applyFont="1" applyFill="1" applyBorder="1" applyAlignment="1" applyProtection="1">
      <alignment horizontal="left" vertical="center" wrapText="1"/>
    </xf>
    <xf numFmtId="0" fontId="3" fillId="2" borderId="2" xfId="0" applyNumberFormat="1" applyFont="1" applyFill="1" applyBorder="1" applyAlignment="1" applyProtection="1">
      <alignment horizontal="left" vertical="center" wrapText="1"/>
    </xf>
    <xf numFmtId="0" fontId="3" fillId="2" borderId="4" xfId="0" applyNumberFormat="1" applyFont="1" applyFill="1" applyBorder="1" applyAlignment="1" applyProtection="1">
      <alignment horizontal="left" vertical="center" wrapText="1"/>
    </xf>
    <xf numFmtId="0" fontId="3" fillId="2" borderId="3" xfId="0" applyNumberFormat="1" applyFont="1" applyFill="1" applyBorder="1" applyAlignment="1" applyProtection="1">
      <alignment horizontal="left" vertical="center" wrapText="1"/>
    </xf>
    <xf numFmtId="0" fontId="3" fillId="4" borderId="1" xfId="0" applyNumberFormat="1" applyFont="1" applyFill="1" applyBorder="1" applyAlignment="1" applyProtection="1">
      <alignment horizontal="left" vertical="center" wrapText="1"/>
    </xf>
    <xf numFmtId="0" fontId="3" fillId="4" borderId="2" xfId="0" applyNumberFormat="1" applyFont="1" applyFill="1" applyBorder="1" applyAlignment="1" applyProtection="1">
      <alignment horizontal="left" vertical="center" wrapText="1"/>
    </xf>
    <xf numFmtId="0" fontId="3" fillId="4" borderId="4" xfId="0" applyNumberFormat="1" applyFont="1" applyFill="1" applyBorder="1" applyAlignment="1" applyProtection="1">
      <alignment horizontal="left" vertical="center" wrapText="1"/>
    </xf>
    <xf numFmtId="0" fontId="3" fillId="4" borderId="3" xfId="0" applyNumberFormat="1" applyFont="1" applyFill="1" applyBorder="1" applyAlignment="1" applyProtection="1">
      <alignment horizontal="left" vertical="center" wrapText="1"/>
    </xf>
    <xf numFmtId="0" fontId="19" fillId="4" borderId="1" xfId="0" applyFont="1" applyFill="1" applyBorder="1" applyAlignment="1">
      <alignment horizontal="left" wrapText="1"/>
    </xf>
    <xf numFmtId="0" fontId="19" fillId="4" borderId="2" xfId="0" applyFont="1" applyFill="1" applyBorder="1" applyAlignment="1">
      <alignment horizontal="left" wrapText="1"/>
    </xf>
    <xf numFmtId="0" fontId="19" fillId="4" borderId="4" xfId="0" applyFont="1" applyFill="1" applyBorder="1" applyAlignment="1">
      <alignment horizontal="left" wrapText="1"/>
    </xf>
    <xf numFmtId="0" fontId="19" fillId="4" borderId="3" xfId="0" applyFont="1" applyFill="1" applyBorder="1" applyAlignment="1">
      <alignment horizontal="left"/>
    </xf>
    <xf numFmtId="0" fontId="3" fillId="2" borderId="3" xfId="0" applyNumberFormat="1" applyFont="1" applyFill="1" applyBorder="1" applyAlignment="1" applyProtection="1">
      <alignment horizontal="lef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3" fillId="2" borderId="2" xfId="0" applyNumberFormat="1" applyFont="1" applyFill="1" applyBorder="1" applyAlignment="1" applyProtection="1">
      <alignment horizontal="left" vertical="center"/>
    </xf>
    <xf numFmtId="0" fontId="3" fillId="2" borderId="4" xfId="0" applyNumberFormat="1" applyFont="1" applyFill="1" applyBorder="1" applyAlignment="1" applyProtection="1">
      <alignment horizontal="left" vertical="center"/>
    </xf>
    <xf numFmtId="0" fontId="19" fillId="4" borderId="1" xfId="0" applyFont="1" applyFill="1" applyBorder="1" applyAlignment="1">
      <alignment horizontal="left"/>
    </xf>
    <xf numFmtId="0" fontId="19" fillId="4" borderId="2" xfId="0" applyFont="1" applyFill="1" applyBorder="1" applyAlignment="1">
      <alignment horizontal="left"/>
    </xf>
    <xf numFmtId="0" fontId="19" fillId="4" borderId="4" xfId="0" applyFont="1" applyFill="1" applyBorder="1" applyAlignment="1">
      <alignment horizontal="left"/>
    </xf>
    <xf numFmtId="0" fontId="19" fillId="0" borderId="1" xfId="0" applyFont="1" applyBorder="1" applyAlignment="1">
      <alignment horizontal="left"/>
    </xf>
    <xf numFmtId="0" fontId="19" fillId="0" borderId="2" xfId="0" applyFont="1" applyBorder="1" applyAlignment="1">
      <alignment horizontal="left"/>
    </xf>
    <xf numFmtId="0" fontId="19" fillId="0" borderId="4" xfId="0" applyFont="1" applyBorder="1" applyAlignment="1">
      <alignment horizontal="left"/>
    </xf>
    <xf numFmtId="0" fontId="19" fillId="0" borderId="1" xfId="0" applyFont="1" applyBorder="1" applyAlignment="1">
      <alignment horizontal="left" wrapText="1"/>
    </xf>
    <xf numFmtId="0" fontId="19" fillId="0" borderId="2" xfId="0" applyFont="1" applyBorder="1" applyAlignment="1">
      <alignment horizontal="left" wrapText="1"/>
    </xf>
    <xf numFmtId="0" fontId="19" fillId="0" borderId="4" xfId="0" applyFont="1" applyBorder="1" applyAlignment="1">
      <alignment horizontal="left" wrapText="1"/>
    </xf>
    <xf numFmtId="0" fontId="3" fillId="4" borderId="1" xfId="0" applyNumberFormat="1" applyFont="1" applyFill="1" applyBorder="1" applyAlignment="1" applyProtection="1">
      <alignment horizontal="left" vertical="center"/>
    </xf>
    <xf numFmtId="0" fontId="3" fillId="4" borderId="2" xfId="0" applyNumberFormat="1" applyFont="1" applyFill="1" applyBorder="1" applyAlignment="1" applyProtection="1">
      <alignment horizontal="left" vertical="center"/>
    </xf>
    <xf numFmtId="0" fontId="3" fillId="4" borderId="4" xfId="0" applyNumberFormat="1" applyFont="1" applyFill="1" applyBorder="1" applyAlignment="1" applyProtection="1">
      <alignment horizontal="left" vertical="center"/>
    </xf>
    <xf numFmtId="0" fontId="16" fillId="0" borderId="0" xfId="0" applyFont="1" applyAlignment="1">
      <alignment horizontal="center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19" fillId="4" borderId="1" xfId="0" applyFont="1" applyFill="1" applyBorder="1" applyAlignment="1">
      <alignment horizontal="center"/>
    </xf>
    <xf numFmtId="0" fontId="19" fillId="4" borderId="2" xfId="0" applyFont="1" applyFill="1" applyBorder="1" applyAlignment="1">
      <alignment horizontal="center"/>
    </xf>
    <xf numFmtId="0" fontId="19" fillId="4" borderId="4" xfId="0" applyFont="1" applyFill="1" applyBorder="1" applyAlignment="1">
      <alignment horizontal="center"/>
    </xf>
  </cellXfs>
  <cellStyles count="6">
    <cellStyle name="Normal 2" xfId="1" xr:uid="{00000000-0005-0000-0000-000001000000}"/>
    <cellStyle name="Normalno" xfId="0" builtinId="0"/>
    <cellStyle name="Normalno 2" xfId="4" xr:uid="{00000000-0005-0000-0000-000002000000}"/>
    <cellStyle name="Normalno 3" xfId="5" xr:uid="{00000000-0005-0000-0000-000003000000}"/>
    <cellStyle name="Obično_List1" xfId="2" xr:uid="{00000000-0005-0000-0000-000004000000}"/>
    <cellStyle name="Obično_List9" xfId="3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W35"/>
  <sheetViews>
    <sheetView topLeftCell="A8" zoomScaleNormal="100" workbookViewId="0">
      <selection activeCell="J25" sqref="J25"/>
    </sheetView>
  </sheetViews>
  <sheetFormatPr defaultRowHeight="15" x14ac:dyDescent="0.25"/>
  <cols>
    <col min="5" max="5" width="13" customWidth="1"/>
    <col min="6" max="10" width="25.28515625" customWidth="1"/>
    <col min="11" max="11" width="20.42578125" customWidth="1"/>
    <col min="12" max="12" width="15.7109375" customWidth="1"/>
    <col min="13" max="13" width="25.28515625" customWidth="1"/>
  </cols>
  <sheetData>
    <row r="1" spans="1:13" ht="42" customHeight="1" x14ac:dyDescent="0.25">
      <c r="A1" s="164" t="s">
        <v>216</v>
      </c>
      <c r="B1" s="164"/>
      <c r="C1" s="164"/>
      <c r="D1" s="164"/>
      <c r="E1" s="164"/>
      <c r="F1" s="65"/>
      <c r="G1" s="65"/>
      <c r="H1" s="65"/>
      <c r="I1" s="65"/>
      <c r="J1" s="33"/>
      <c r="K1" s="33"/>
      <c r="L1" s="33"/>
      <c r="M1" s="33"/>
    </row>
    <row r="2" spans="1:13" ht="35.1" customHeight="1" x14ac:dyDescent="0.25">
      <c r="A2" s="198" t="s">
        <v>321</v>
      </c>
      <c r="B2" s="199"/>
      <c r="C2" s="199"/>
      <c r="D2" s="199"/>
      <c r="E2" s="199"/>
      <c r="F2" s="199"/>
      <c r="G2" s="199"/>
      <c r="H2" s="199"/>
      <c r="I2" s="199"/>
      <c r="J2" s="199"/>
      <c r="K2" s="3"/>
      <c r="L2" s="19"/>
      <c r="M2" s="3"/>
    </row>
    <row r="3" spans="1:13" ht="15.75" customHeight="1" x14ac:dyDescent="0.25">
      <c r="A3" s="100"/>
      <c r="B3" s="200" t="s">
        <v>12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  <c r="M3" s="32"/>
    </row>
    <row r="4" spans="1:13" ht="18" x14ac:dyDescent="0.25">
      <c r="B4" s="3"/>
      <c r="C4" s="3"/>
      <c r="D4" s="3"/>
      <c r="E4" s="3"/>
      <c r="F4" s="3"/>
      <c r="G4" s="19"/>
      <c r="H4" s="3"/>
      <c r="I4" s="19"/>
      <c r="J4" s="3"/>
      <c r="K4" s="3"/>
      <c r="L4" s="19"/>
      <c r="M4" s="4"/>
    </row>
    <row r="5" spans="1:13" ht="18" customHeight="1" x14ac:dyDescent="0.25">
      <c r="B5" s="200" t="s">
        <v>52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  <c r="M5" s="31"/>
    </row>
    <row r="6" spans="1:13" ht="18" customHeight="1" x14ac:dyDescent="0.25"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31"/>
    </row>
    <row r="7" spans="1:13" ht="18" customHeight="1" x14ac:dyDescent="0.25">
      <c r="B7" s="191" t="s">
        <v>60</v>
      </c>
      <c r="C7" s="191"/>
      <c r="D7" s="191"/>
      <c r="E7" s="191"/>
      <c r="F7" s="191"/>
      <c r="G7" s="5"/>
      <c r="H7" s="6"/>
      <c r="I7" s="6"/>
      <c r="J7" s="6"/>
      <c r="K7" s="36"/>
      <c r="L7" s="36"/>
    </row>
    <row r="8" spans="1:13" ht="26.1" customHeight="1" x14ac:dyDescent="0.25">
      <c r="B8" s="192" t="s">
        <v>8</v>
      </c>
      <c r="C8" s="193"/>
      <c r="D8" s="193"/>
      <c r="E8" s="193"/>
      <c r="F8" s="194"/>
      <c r="G8" s="34" t="s">
        <v>284</v>
      </c>
      <c r="H8" s="34" t="s">
        <v>286</v>
      </c>
      <c r="I8" s="34" t="s">
        <v>287</v>
      </c>
      <c r="J8" s="34" t="s">
        <v>288</v>
      </c>
      <c r="K8" s="34" t="s">
        <v>25</v>
      </c>
      <c r="L8" s="34" t="s">
        <v>50</v>
      </c>
    </row>
    <row r="9" spans="1:13" x14ac:dyDescent="0.25">
      <c r="B9" s="201">
        <v>1</v>
      </c>
      <c r="C9" s="202"/>
      <c r="D9" s="202"/>
      <c r="E9" s="202"/>
      <c r="F9" s="203"/>
      <c r="G9" s="40">
        <v>2</v>
      </c>
      <c r="H9" s="39">
        <v>3</v>
      </c>
      <c r="I9" s="39">
        <v>4</v>
      </c>
      <c r="J9" s="39">
        <v>5</v>
      </c>
      <c r="K9" s="39" t="s">
        <v>38</v>
      </c>
      <c r="L9" s="39" t="s">
        <v>39</v>
      </c>
    </row>
    <row r="10" spans="1:13" ht="14.45" customHeight="1" x14ac:dyDescent="0.25">
      <c r="B10" s="170" t="s">
        <v>27</v>
      </c>
      <c r="C10" s="171"/>
      <c r="D10" s="171"/>
      <c r="E10" s="171"/>
      <c r="F10" s="172"/>
      <c r="G10" s="56">
        <f>'Prihodi po ek klasifikaciji'!G11</f>
        <v>2055899.87</v>
      </c>
      <c r="H10" s="56">
        <f>'Prihodi po ek klasifikaciji'!H11</f>
        <v>5405143</v>
      </c>
      <c r="I10" s="56">
        <f>'Prihodi po ek klasifikaciji'!I11</f>
        <v>5405143</v>
      </c>
      <c r="J10" s="56">
        <f>'Prihodi po ek klasifikaciji'!J11</f>
        <v>2652796.54</v>
      </c>
      <c r="K10" s="23">
        <f>J10/G10*100</f>
        <v>129.03335316617341</v>
      </c>
      <c r="L10" s="23">
        <f>J10/I10*100</f>
        <v>49.079118535809322</v>
      </c>
    </row>
    <row r="11" spans="1:13" x14ac:dyDescent="0.25">
      <c r="B11" s="173" t="s">
        <v>26</v>
      </c>
      <c r="C11" s="174"/>
      <c r="D11" s="174"/>
      <c r="E11" s="174"/>
      <c r="F11" s="175"/>
      <c r="G11" s="56">
        <f>'Prihodi po ek klasifikaciji'!G36</f>
        <v>240</v>
      </c>
      <c r="H11" s="56">
        <f>'Prihodi po ek klasifikaciji'!H36</f>
        <v>0</v>
      </c>
      <c r="I11" s="56">
        <f>'Prihodi po ek klasifikaciji'!I36</f>
        <v>0</v>
      </c>
      <c r="J11" s="56">
        <f>'Prihodi po ek klasifikaciji'!J36</f>
        <v>40</v>
      </c>
      <c r="K11" s="23">
        <f t="shared" ref="K11:K16" si="0">J11/G11*100</f>
        <v>16.666666666666664</v>
      </c>
      <c r="L11" s="23" t="e">
        <f t="shared" ref="L11:L16" si="1">J11/I11*100</f>
        <v>#DIV/0!</v>
      </c>
    </row>
    <row r="12" spans="1:13" ht="14.45" customHeight="1" x14ac:dyDescent="0.25">
      <c r="B12" s="167" t="s">
        <v>0</v>
      </c>
      <c r="C12" s="168"/>
      <c r="D12" s="168"/>
      <c r="E12" s="168"/>
      <c r="F12" s="169"/>
      <c r="G12" s="57">
        <f>G10+G11</f>
        <v>2056139.87</v>
      </c>
      <c r="H12" s="57">
        <f t="shared" ref="H12:J12" si="2">H10+H11</f>
        <v>5405143</v>
      </c>
      <c r="I12" s="57">
        <f t="shared" si="2"/>
        <v>5405143</v>
      </c>
      <c r="J12" s="57">
        <f t="shared" si="2"/>
        <v>2652836.54</v>
      </c>
      <c r="K12" s="23">
        <f t="shared" si="0"/>
        <v>129.0202373246135</v>
      </c>
      <c r="L12" s="23">
        <f t="shared" si="1"/>
        <v>49.079858571734363</v>
      </c>
    </row>
    <row r="13" spans="1:13" ht="14.45" customHeight="1" x14ac:dyDescent="0.25">
      <c r="B13" s="185" t="s">
        <v>28</v>
      </c>
      <c r="C13" s="186"/>
      <c r="D13" s="186"/>
      <c r="E13" s="186"/>
      <c r="F13" s="187"/>
      <c r="G13" s="59">
        <f>'Rashodi po ek.klasifikaciji'!G11</f>
        <v>2042066.04</v>
      </c>
      <c r="H13" s="59">
        <f>'Rashodi po ek.klasifikaciji'!H11</f>
        <v>5002051</v>
      </c>
      <c r="I13" s="59">
        <f>'Rashodi po ek.klasifikaciji'!I11</f>
        <v>5002051</v>
      </c>
      <c r="J13" s="59">
        <f>'Rashodi po ek.klasifikaciji'!J11</f>
        <v>2349010.04</v>
      </c>
      <c r="K13" s="23">
        <f t="shared" si="0"/>
        <v>115.03105159126</v>
      </c>
      <c r="L13" s="23">
        <f t="shared" si="1"/>
        <v>46.960937423468899</v>
      </c>
    </row>
    <row r="14" spans="1:13" x14ac:dyDescent="0.25">
      <c r="B14" s="179" t="s">
        <v>29</v>
      </c>
      <c r="C14" s="180"/>
      <c r="D14" s="180"/>
      <c r="E14" s="180"/>
      <c r="F14" s="181"/>
      <c r="G14" s="56">
        <f>'Rashodi po ek.klasifikaciji'!G66</f>
        <v>69380.98000000001</v>
      </c>
      <c r="H14" s="56">
        <f>'Rashodi po ek.klasifikaciji'!H66</f>
        <v>258966</v>
      </c>
      <c r="I14" s="56">
        <f>'Rashodi po ek.klasifikaciji'!I66</f>
        <v>258966</v>
      </c>
      <c r="J14" s="56">
        <f>'Rashodi po ek.klasifikaciji'!J66</f>
        <v>72518.38</v>
      </c>
      <c r="K14" s="23">
        <f t="shared" si="0"/>
        <v>104.52198859110955</v>
      </c>
      <c r="L14" s="23">
        <f t="shared" si="1"/>
        <v>28.003050593514207</v>
      </c>
    </row>
    <row r="15" spans="1:13" x14ac:dyDescent="0.25">
      <c r="B15" s="25" t="s">
        <v>1</v>
      </c>
      <c r="C15" s="26"/>
      <c r="D15" s="26"/>
      <c r="E15" s="26"/>
      <c r="F15" s="26"/>
      <c r="G15" s="57">
        <f>G14+G13</f>
        <v>2111447.02</v>
      </c>
      <c r="H15" s="57">
        <f t="shared" ref="H15:J15" si="3">H14+H13</f>
        <v>5261017</v>
      </c>
      <c r="I15" s="57">
        <f t="shared" si="3"/>
        <v>5261017</v>
      </c>
      <c r="J15" s="57">
        <f t="shared" si="3"/>
        <v>2421528.42</v>
      </c>
      <c r="K15" s="23">
        <f t="shared" si="0"/>
        <v>114.68572959978887</v>
      </c>
      <c r="L15" s="23">
        <f t="shared" si="1"/>
        <v>46.027762693030645</v>
      </c>
    </row>
    <row r="16" spans="1:13" ht="14.45" customHeight="1" x14ac:dyDescent="0.25">
      <c r="B16" s="182" t="s">
        <v>2</v>
      </c>
      <c r="C16" s="183"/>
      <c r="D16" s="183"/>
      <c r="E16" s="183"/>
      <c r="F16" s="184"/>
      <c r="G16" s="60">
        <f>G12-G15</f>
        <v>-55307.149999999907</v>
      </c>
      <c r="H16" s="60">
        <f t="shared" ref="H16:J16" si="4">H12-H15</f>
        <v>144126</v>
      </c>
      <c r="I16" s="60">
        <f t="shared" si="4"/>
        <v>144126</v>
      </c>
      <c r="J16" s="60">
        <f t="shared" si="4"/>
        <v>231308.12000000011</v>
      </c>
      <c r="K16" s="23">
        <f t="shared" si="0"/>
        <v>-418.22462376021991</v>
      </c>
      <c r="L16" s="23">
        <f t="shared" si="1"/>
        <v>160.49020995517819</v>
      </c>
    </row>
    <row r="17" spans="1:49" ht="18" x14ac:dyDescent="0.25">
      <c r="B17" s="19"/>
      <c r="C17" s="18"/>
      <c r="D17" s="18"/>
      <c r="E17" s="18"/>
      <c r="F17" s="18"/>
      <c r="G17" s="18"/>
      <c r="H17" s="18"/>
      <c r="I17" s="18"/>
      <c r="J17" s="18"/>
      <c r="K17" s="1"/>
      <c r="L17" s="1"/>
      <c r="M17" s="1"/>
    </row>
    <row r="18" spans="1:49" ht="18" customHeight="1" x14ac:dyDescent="0.25">
      <c r="B18" s="191" t="s">
        <v>57</v>
      </c>
      <c r="C18" s="191"/>
      <c r="D18" s="191"/>
      <c r="E18" s="191"/>
      <c r="F18" s="191"/>
      <c r="G18" s="18"/>
      <c r="H18" s="7"/>
      <c r="I18" s="18"/>
      <c r="J18" s="7"/>
      <c r="K18" s="1"/>
      <c r="L18" s="1"/>
      <c r="M18" s="1"/>
    </row>
    <row r="19" spans="1:49" ht="26.1" customHeight="1" x14ac:dyDescent="0.25">
      <c r="B19" s="192" t="s">
        <v>8</v>
      </c>
      <c r="C19" s="193"/>
      <c r="D19" s="193"/>
      <c r="E19" s="193"/>
      <c r="F19" s="194"/>
      <c r="G19" s="34" t="s">
        <v>284</v>
      </c>
      <c r="H19" s="34" t="s">
        <v>286</v>
      </c>
      <c r="I19" s="34" t="s">
        <v>287</v>
      </c>
      <c r="J19" s="34" t="s">
        <v>289</v>
      </c>
      <c r="K19" s="2" t="s">
        <v>25</v>
      </c>
      <c r="L19" s="2" t="s">
        <v>50</v>
      </c>
    </row>
    <row r="20" spans="1:49" x14ac:dyDescent="0.25">
      <c r="B20" s="195">
        <v>1</v>
      </c>
      <c r="C20" s="196"/>
      <c r="D20" s="196"/>
      <c r="E20" s="196"/>
      <c r="F20" s="197"/>
      <c r="G20" s="41">
        <v>2</v>
      </c>
      <c r="H20" s="39">
        <v>3</v>
      </c>
      <c r="I20" s="39">
        <v>4</v>
      </c>
      <c r="J20" s="39">
        <v>5</v>
      </c>
      <c r="K20" s="39" t="s">
        <v>38</v>
      </c>
      <c r="L20" s="39" t="s">
        <v>39</v>
      </c>
    </row>
    <row r="21" spans="1:49" ht="15.75" customHeight="1" x14ac:dyDescent="0.25">
      <c r="B21" s="170" t="s">
        <v>30</v>
      </c>
      <c r="C21" s="171"/>
      <c r="D21" s="171"/>
      <c r="E21" s="171"/>
      <c r="F21" s="172"/>
      <c r="G21" s="66">
        <v>0</v>
      </c>
      <c r="H21" s="24">
        <f>'Prihodi po ek klasifikaciji'!H40</f>
        <v>93816</v>
      </c>
      <c r="I21" s="24">
        <f>'Prihodi po ek klasifikaciji'!I40</f>
        <v>93816</v>
      </c>
      <c r="J21" s="24">
        <v>0</v>
      </c>
      <c r="K21" s="24">
        <f>J21/G20</f>
        <v>0</v>
      </c>
      <c r="L21" s="24">
        <f>J21/I21</f>
        <v>0</v>
      </c>
    </row>
    <row r="22" spans="1:49" ht="14.45" customHeight="1" x14ac:dyDescent="0.25">
      <c r="B22" s="170" t="s">
        <v>31</v>
      </c>
      <c r="C22" s="171"/>
      <c r="D22" s="171"/>
      <c r="E22" s="171"/>
      <c r="F22" s="172"/>
      <c r="G22" s="67">
        <v>0</v>
      </c>
      <c r="H22" s="24">
        <v>0</v>
      </c>
      <c r="I22" s="24">
        <v>0</v>
      </c>
      <c r="J22" s="24">
        <v>0</v>
      </c>
      <c r="K22" s="24" t="e">
        <f t="shared" ref="K22:K23" si="5">J22/G21</f>
        <v>#DIV/0!</v>
      </c>
      <c r="L22" s="24" t="e">
        <f t="shared" ref="L22:L23" si="6">J22/I22</f>
        <v>#DIV/0!</v>
      </c>
    </row>
    <row r="23" spans="1:49" ht="15" customHeight="1" x14ac:dyDescent="0.25">
      <c r="B23" s="188" t="s">
        <v>51</v>
      </c>
      <c r="C23" s="189"/>
      <c r="D23" s="189"/>
      <c r="E23" s="189"/>
      <c r="F23" s="190"/>
      <c r="G23" s="144">
        <f>G21-G22</f>
        <v>0</v>
      </c>
      <c r="H23" s="144">
        <f t="shared" ref="H23:J23" si="7">H21-H22</f>
        <v>93816</v>
      </c>
      <c r="I23" s="144">
        <f t="shared" si="7"/>
        <v>93816</v>
      </c>
      <c r="J23" s="144">
        <f t="shared" si="7"/>
        <v>0</v>
      </c>
      <c r="K23" s="24" t="e">
        <f t="shared" si="5"/>
        <v>#DIV/0!</v>
      </c>
      <c r="L23" s="24">
        <f t="shared" si="6"/>
        <v>0</v>
      </c>
    </row>
    <row r="24" spans="1:49" s="44" customFormat="1" ht="15" customHeight="1" x14ac:dyDescent="0.25">
      <c r="A24"/>
      <c r="B24" s="170" t="s">
        <v>18</v>
      </c>
      <c r="C24" s="171"/>
      <c r="D24" s="171"/>
      <c r="E24" s="171"/>
      <c r="F24" s="172"/>
      <c r="G24" s="69">
        <v>850752.78</v>
      </c>
      <c r="H24" s="68">
        <v>663698</v>
      </c>
      <c r="I24" s="68">
        <f>H24</f>
        <v>663698</v>
      </c>
      <c r="J24" s="68">
        <v>1015671</v>
      </c>
      <c r="K24" s="68">
        <f>J24/G24*100</f>
        <v>119.38497573878041</v>
      </c>
      <c r="L24" s="68">
        <f>J24/I24*100</f>
        <v>153.03210194998326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</row>
    <row r="25" spans="1:49" s="44" customFormat="1" ht="15" customHeight="1" x14ac:dyDescent="0.25">
      <c r="A25"/>
      <c r="B25" s="170" t="s">
        <v>56</v>
      </c>
      <c r="C25" s="171"/>
      <c r="D25" s="171"/>
      <c r="E25" s="171"/>
      <c r="F25" s="172"/>
      <c r="G25" s="69">
        <v>-795445.63</v>
      </c>
      <c r="H25" s="68">
        <v>-901640</v>
      </c>
      <c r="I25" s="68">
        <f>H25</f>
        <v>-901640</v>
      </c>
      <c r="J25" s="68">
        <v>-1246979.1200000001</v>
      </c>
      <c r="K25" s="68">
        <f t="shared" ref="K25:K26" si="8">J25/G25*100</f>
        <v>156.76484639182695</v>
      </c>
      <c r="L25" s="68">
        <f t="shared" ref="L25:L27" si="9">J25/I25*100</f>
        <v>138.30121999911273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</row>
    <row r="26" spans="1:49" s="53" customFormat="1" ht="14.45" customHeight="1" x14ac:dyDescent="0.25">
      <c r="A26" s="52"/>
      <c r="B26" s="188" t="s">
        <v>58</v>
      </c>
      <c r="C26" s="189"/>
      <c r="D26" s="189"/>
      <c r="E26" s="189"/>
      <c r="F26" s="190"/>
      <c r="G26" s="70">
        <f>G24+G25</f>
        <v>55307.150000000023</v>
      </c>
      <c r="H26" s="71">
        <f>H24+H25</f>
        <v>-237942</v>
      </c>
      <c r="I26" s="71">
        <f t="shared" ref="I26:J26" si="10">I24+I25</f>
        <v>-237942</v>
      </c>
      <c r="J26" s="71">
        <f t="shared" si="10"/>
        <v>-231308.12000000011</v>
      </c>
      <c r="K26" s="68">
        <f t="shared" si="8"/>
        <v>-418.22462376021906</v>
      </c>
      <c r="L26" s="68">
        <f t="shared" si="9"/>
        <v>97.211976027771513</v>
      </c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  <c r="AL26" s="52"/>
      <c r="AM26" s="52"/>
      <c r="AN26" s="52"/>
      <c r="AO26" s="52"/>
      <c r="AP26" s="52"/>
      <c r="AQ26" s="52"/>
      <c r="AR26" s="52"/>
      <c r="AS26" s="52"/>
      <c r="AT26" s="52"/>
      <c r="AU26" s="52"/>
      <c r="AV26" s="52"/>
      <c r="AW26" s="52"/>
    </row>
    <row r="27" spans="1:49" ht="15.6" customHeight="1" x14ac:dyDescent="0.25">
      <c r="B27" s="176" t="s">
        <v>59</v>
      </c>
      <c r="C27" s="177"/>
      <c r="D27" s="177"/>
      <c r="E27" s="177"/>
      <c r="F27" s="178"/>
      <c r="G27" s="91">
        <f>G16+G26+G23</f>
        <v>1.1641532182693481E-10</v>
      </c>
      <c r="H27" s="91">
        <f>H16+H26+H23</f>
        <v>0</v>
      </c>
      <c r="I27" s="91">
        <f t="shared" ref="I27:J27" si="11">I16+I26+I23</f>
        <v>0</v>
      </c>
      <c r="J27" s="91">
        <f t="shared" si="11"/>
        <v>0</v>
      </c>
      <c r="K27" s="68">
        <v>0</v>
      </c>
      <c r="L27" s="68" t="e">
        <f t="shared" si="9"/>
        <v>#DIV/0!</v>
      </c>
    </row>
    <row r="29" spans="1:49" x14ac:dyDescent="0.25"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42"/>
    </row>
    <row r="30" spans="1:49" ht="14.45" customHeight="1" x14ac:dyDescent="0.25">
      <c r="B30" s="165" t="s">
        <v>337</v>
      </c>
      <c r="C30" s="165"/>
      <c r="D30" s="82"/>
      <c r="E30" s="82"/>
      <c r="F30" s="82"/>
      <c r="G30" s="82"/>
      <c r="H30" s="82"/>
      <c r="I30" s="82"/>
      <c r="J30" s="82"/>
      <c r="K30" s="82" t="s">
        <v>259</v>
      </c>
      <c r="L30" s="82"/>
    </row>
    <row r="31" spans="1:49" ht="15" customHeight="1" x14ac:dyDescent="0.25">
      <c r="B31" s="82"/>
      <c r="C31" s="82"/>
      <c r="D31" s="82"/>
      <c r="E31" s="82"/>
      <c r="F31" s="82"/>
      <c r="G31" s="82"/>
      <c r="H31" s="82"/>
      <c r="I31" s="82"/>
      <c r="J31" s="82"/>
      <c r="K31" s="166" t="s">
        <v>260</v>
      </c>
      <c r="L31" s="166"/>
    </row>
    <row r="32" spans="1:49" ht="15" customHeight="1" x14ac:dyDescent="0.25">
      <c r="B32" s="166"/>
      <c r="C32" s="166"/>
      <c r="D32" s="166"/>
      <c r="E32" s="166"/>
      <c r="F32" s="166"/>
      <c r="G32" s="166"/>
      <c r="H32" s="166"/>
      <c r="I32" s="166"/>
      <c r="J32" s="166"/>
      <c r="K32" s="166"/>
      <c r="L32" s="166"/>
    </row>
    <row r="33" spans="2:12" ht="36.75" customHeight="1" x14ac:dyDescent="0.25">
      <c r="B33" s="166"/>
      <c r="C33" s="166"/>
      <c r="D33" s="166"/>
      <c r="E33" s="166"/>
      <c r="F33" s="166"/>
      <c r="G33" s="166"/>
      <c r="H33" s="166"/>
      <c r="I33" s="166"/>
      <c r="J33" s="166"/>
      <c r="K33" s="166"/>
      <c r="L33" s="166"/>
    </row>
    <row r="34" spans="2:12" ht="15" customHeight="1" x14ac:dyDescent="0.25">
      <c r="B34" s="81"/>
      <c r="C34" s="81"/>
      <c r="D34" s="81"/>
      <c r="E34" s="81"/>
      <c r="F34" s="81"/>
      <c r="G34" s="81"/>
      <c r="H34" s="81"/>
      <c r="I34" s="81"/>
      <c r="J34" s="81"/>
      <c r="K34" s="81"/>
      <c r="L34" s="81"/>
    </row>
    <row r="35" spans="2:12" x14ac:dyDescent="0.25">
      <c r="B35" s="81"/>
      <c r="C35" s="81"/>
      <c r="D35" s="81"/>
      <c r="E35" s="81"/>
      <c r="F35" s="81"/>
      <c r="G35" s="81"/>
      <c r="H35" s="81"/>
      <c r="I35" s="81"/>
      <c r="J35" s="81"/>
      <c r="K35" s="81"/>
      <c r="L35" s="81"/>
    </row>
  </sheetData>
  <mergeCells count="26">
    <mergeCell ref="B25:F25"/>
    <mergeCell ref="B19:F19"/>
    <mergeCell ref="B20:F20"/>
    <mergeCell ref="B21:F21"/>
    <mergeCell ref="A2:J2"/>
    <mergeCell ref="B5:L5"/>
    <mergeCell ref="B3:L3"/>
    <mergeCell ref="B8:F8"/>
    <mergeCell ref="B9:F9"/>
    <mergeCell ref="B7:F7"/>
    <mergeCell ref="A1:E1"/>
    <mergeCell ref="B30:C30"/>
    <mergeCell ref="B32:L33"/>
    <mergeCell ref="B12:F12"/>
    <mergeCell ref="B22:F22"/>
    <mergeCell ref="B10:F10"/>
    <mergeCell ref="B11:F11"/>
    <mergeCell ref="B27:F27"/>
    <mergeCell ref="B14:F14"/>
    <mergeCell ref="B16:F16"/>
    <mergeCell ref="B13:F13"/>
    <mergeCell ref="B26:F26"/>
    <mergeCell ref="B23:F23"/>
    <mergeCell ref="K31:L31"/>
    <mergeCell ref="B18:F18"/>
    <mergeCell ref="B24:F24"/>
  </mergeCells>
  <pageMargins left="0.25" right="0.25" top="0.75" bottom="0.75" header="0.3" footer="0.3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120"/>
  <sheetViews>
    <sheetView topLeftCell="A10" zoomScale="90" zoomScaleNormal="90" workbookViewId="0">
      <selection activeCell="J11" sqref="J11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11.42578125" customWidth="1"/>
    <col min="5" max="5" width="19.42578125" customWidth="1"/>
    <col min="6" max="6" width="44.7109375" customWidth="1"/>
    <col min="7" max="10" width="25.28515625" customWidth="1"/>
    <col min="11" max="12" width="15.7109375" customWidth="1"/>
  </cols>
  <sheetData>
    <row r="1" spans="2:12" ht="45" customHeight="1" x14ac:dyDescent="0.25">
      <c r="B1" s="145" t="s">
        <v>216</v>
      </c>
      <c r="C1" s="145"/>
      <c r="D1" s="145"/>
      <c r="E1" s="145"/>
      <c r="F1" s="3"/>
      <c r="G1" s="3"/>
      <c r="H1" s="3"/>
      <c r="I1" s="3"/>
      <c r="J1" s="3"/>
      <c r="K1" s="3"/>
      <c r="L1" s="19"/>
    </row>
    <row r="2" spans="2:12" ht="15.75" customHeight="1" x14ac:dyDescent="0.25">
      <c r="B2" s="200" t="s">
        <v>12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2:12" ht="18" x14ac:dyDescent="0.25">
      <c r="B3" s="3"/>
      <c r="C3" s="3"/>
      <c r="D3" s="3"/>
      <c r="E3" s="19"/>
      <c r="F3" s="3"/>
      <c r="G3" s="3"/>
      <c r="H3" s="3"/>
      <c r="I3" s="3"/>
      <c r="J3" s="4"/>
      <c r="K3" s="4"/>
      <c r="L3" s="4"/>
    </row>
    <row r="4" spans="2:12" ht="15.75" customHeight="1" x14ac:dyDescent="0.25">
      <c r="B4" s="200" t="s">
        <v>54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2:12" ht="18" x14ac:dyDescent="0.25">
      <c r="B5" s="3"/>
      <c r="C5" s="3"/>
      <c r="D5" s="3"/>
      <c r="E5" s="19"/>
      <c r="F5" s="3"/>
      <c r="G5" s="3"/>
      <c r="H5" s="3"/>
      <c r="I5" s="3"/>
      <c r="J5" s="4"/>
      <c r="K5" s="4"/>
      <c r="L5" s="4"/>
    </row>
    <row r="6" spans="2:12" ht="15.75" customHeight="1" x14ac:dyDescent="0.25">
      <c r="B6" s="200" t="s">
        <v>40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</row>
    <row r="7" spans="2:12" ht="18" x14ac:dyDescent="0.25">
      <c r="B7" s="3"/>
      <c r="C7" s="3"/>
      <c r="D7" s="3"/>
      <c r="E7" s="19"/>
      <c r="F7" s="3"/>
      <c r="G7" s="3"/>
      <c r="H7" s="3"/>
      <c r="I7" s="3"/>
      <c r="J7" s="4"/>
      <c r="K7" s="4"/>
      <c r="L7" s="4"/>
    </row>
    <row r="8" spans="2:12" ht="45" customHeight="1" x14ac:dyDescent="0.25">
      <c r="B8" s="207" t="s">
        <v>8</v>
      </c>
      <c r="C8" s="208"/>
      <c r="D8" s="208"/>
      <c r="E8" s="208"/>
      <c r="F8" s="209"/>
      <c r="G8" s="43" t="s">
        <v>285</v>
      </c>
      <c r="H8" s="43" t="s">
        <v>291</v>
      </c>
      <c r="I8" s="43" t="s">
        <v>292</v>
      </c>
      <c r="J8" s="43" t="s">
        <v>290</v>
      </c>
      <c r="K8" s="43" t="s">
        <v>25</v>
      </c>
      <c r="L8" s="43" t="s">
        <v>50</v>
      </c>
    </row>
    <row r="9" spans="2:12" x14ac:dyDescent="0.25">
      <c r="B9" s="204">
        <v>1</v>
      </c>
      <c r="C9" s="205"/>
      <c r="D9" s="205"/>
      <c r="E9" s="205"/>
      <c r="F9" s="206"/>
      <c r="G9" s="45">
        <v>2</v>
      </c>
      <c r="H9" s="45">
        <v>3</v>
      </c>
      <c r="I9" s="45">
        <v>4</v>
      </c>
      <c r="J9" s="45">
        <v>5</v>
      </c>
      <c r="K9" s="45" t="s">
        <v>38</v>
      </c>
      <c r="L9" s="45" t="s">
        <v>39</v>
      </c>
    </row>
    <row r="10" spans="2:12" ht="15.75" x14ac:dyDescent="0.25">
      <c r="B10" s="10"/>
      <c r="C10" s="15"/>
      <c r="D10" s="15"/>
      <c r="E10" s="15"/>
      <c r="F10" s="15" t="s">
        <v>49</v>
      </c>
      <c r="G10" s="92">
        <f>G11+G36+G40</f>
        <v>2056139.87</v>
      </c>
      <c r="H10" s="92">
        <f t="shared" ref="H10:I10" si="0">H11+H36+H40</f>
        <v>5498959</v>
      </c>
      <c r="I10" s="92">
        <f t="shared" si="0"/>
        <v>5498959</v>
      </c>
      <c r="J10" s="92">
        <f>J11+J36+J40</f>
        <v>2652836.54</v>
      </c>
      <c r="K10" s="93">
        <f>J10/G10*100</f>
        <v>129.0202373246135</v>
      </c>
      <c r="L10" s="93">
        <f>J10/I10*100</f>
        <v>48.242522630192369</v>
      </c>
    </row>
    <row r="11" spans="2:12" ht="15.75" x14ac:dyDescent="0.25">
      <c r="B11" s="10">
        <v>6</v>
      </c>
      <c r="C11" s="15"/>
      <c r="D11" s="15"/>
      <c r="E11" s="15"/>
      <c r="F11" s="15" t="s">
        <v>3</v>
      </c>
      <c r="G11" s="94">
        <f>G12+G24+G27+G33</f>
        <v>2055899.87</v>
      </c>
      <c r="H11" s="94">
        <f t="shared" ref="H11:I11" si="1">H12+H24+H27+H33</f>
        <v>5405143</v>
      </c>
      <c r="I11" s="94">
        <f t="shared" si="1"/>
        <v>5405143</v>
      </c>
      <c r="J11" s="94">
        <f>J12+J24+J27+J33+J20</f>
        <v>2652796.54</v>
      </c>
      <c r="K11" s="93">
        <f t="shared" ref="K11:K43" si="2">J11/G11*100</f>
        <v>129.03335316617341</v>
      </c>
      <c r="L11" s="93">
        <f t="shared" ref="L11:L43" si="3">J11/I11*100</f>
        <v>49.079118535809322</v>
      </c>
    </row>
    <row r="12" spans="2:12" ht="25.5" x14ac:dyDescent="0.25">
      <c r="B12" s="10"/>
      <c r="C12" s="15">
        <v>63</v>
      </c>
      <c r="D12" s="15"/>
      <c r="E12" s="15"/>
      <c r="F12" s="15" t="s">
        <v>16</v>
      </c>
      <c r="G12" s="92">
        <f>G13+G15+G17+G20</f>
        <v>190802.61</v>
      </c>
      <c r="H12" s="92">
        <f t="shared" ref="H12:I12" si="4">H13+H15+H17+H20</f>
        <v>558037</v>
      </c>
      <c r="I12" s="92">
        <f t="shared" si="4"/>
        <v>558037</v>
      </c>
      <c r="J12" s="92">
        <f>J13+J15+J17</f>
        <v>441686.93</v>
      </c>
      <c r="K12" s="93">
        <f t="shared" si="2"/>
        <v>231.48893508322556</v>
      </c>
      <c r="L12" s="93">
        <f t="shared" si="3"/>
        <v>79.1501154941339</v>
      </c>
    </row>
    <row r="13" spans="2:12" ht="15.75" x14ac:dyDescent="0.25">
      <c r="B13" s="11"/>
      <c r="C13" s="11"/>
      <c r="D13" s="11">
        <v>632</v>
      </c>
      <c r="E13" s="11"/>
      <c r="F13" s="11" t="s">
        <v>79</v>
      </c>
      <c r="G13" s="92">
        <f>G14</f>
        <v>41245.64</v>
      </c>
      <c r="H13" s="92">
        <f t="shared" ref="H13:J13" si="5">H14</f>
        <v>91159</v>
      </c>
      <c r="I13" s="92">
        <f t="shared" si="5"/>
        <v>91159</v>
      </c>
      <c r="J13" s="92">
        <f t="shared" si="5"/>
        <v>43906.44</v>
      </c>
      <c r="K13" s="93">
        <f t="shared" si="2"/>
        <v>106.45110610479071</v>
      </c>
      <c r="L13" s="93">
        <f t="shared" si="3"/>
        <v>48.164679296613613</v>
      </c>
    </row>
    <row r="14" spans="2:12" ht="15.75" x14ac:dyDescent="0.25">
      <c r="B14" s="11"/>
      <c r="C14" s="11"/>
      <c r="D14" s="11"/>
      <c r="E14" s="11">
        <v>6323</v>
      </c>
      <c r="F14" s="11" t="s">
        <v>80</v>
      </c>
      <c r="G14" s="126">
        <v>41245.64</v>
      </c>
      <c r="H14" s="92">
        <f>'Prihodi i rashodi po izvorima'!D34+'Prihodi i rashodi po izvorima'!D39</f>
        <v>91159</v>
      </c>
      <c r="I14" s="92">
        <f>'Prihodi i rashodi po izvorima'!E34+'Prihodi i rashodi po izvorima'!E39</f>
        <v>91159</v>
      </c>
      <c r="J14" s="92">
        <f>'Prihodi i rashodi po izvorima'!F39</f>
        <v>43906.44</v>
      </c>
      <c r="K14" s="93">
        <f t="shared" si="2"/>
        <v>106.45110610479071</v>
      </c>
      <c r="L14" s="93">
        <f t="shared" si="3"/>
        <v>48.164679296613613</v>
      </c>
    </row>
    <row r="15" spans="2:12" ht="15.75" x14ac:dyDescent="0.25">
      <c r="B15" s="11"/>
      <c r="C15" s="11"/>
      <c r="D15" s="11">
        <v>636</v>
      </c>
      <c r="E15" s="11"/>
      <c r="F15" s="11" t="s">
        <v>81</v>
      </c>
      <c r="G15" s="92">
        <f>G16</f>
        <v>0</v>
      </c>
      <c r="H15" s="92">
        <f t="shared" ref="H15:J15" si="6">H16</f>
        <v>0</v>
      </c>
      <c r="I15" s="92">
        <f t="shared" si="6"/>
        <v>0</v>
      </c>
      <c r="J15" s="92">
        <f t="shared" si="6"/>
        <v>0</v>
      </c>
      <c r="K15" s="93" t="e">
        <f t="shared" si="2"/>
        <v>#DIV/0!</v>
      </c>
      <c r="L15" s="93" t="e">
        <f t="shared" si="3"/>
        <v>#DIV/0!</v>
      </c>
    </row>
    <row r="16" spans="2:12" ht="15.75" x14ac:dyDescent="0.25">
      <c r="B16" s="11"/>
      <c r="C16" s="11"/>
      <c r="D16" s="11"/>
      <c r="E16" s="11">
        <v>6361</v>
      </c>
      <c r="F16" s="11" t="s">
        <v>71</v>
      </c>
      <c r="G16" s="92">
        <v>0</v>
      </c>
      <c r="H16" s="92">
        <f>'Prihodi i rashodi po izvorima'!D27</f>
        <v>0</v>
      </c>
      <c r="I16" s="92">
        <f>'Prihodi i rashodi po izvorima'!E27</f>
        <v>0</v>
      </c>
      <c r="J16" s="92">
        <f>'Prihodi i rashodi po izvorima'!F27</f>
        <v>0</v>
      </c>
      <c r="K16" s="93" t="e">
        <f t="shared" si="2"/>
        <v>#DIV/0!</v>
      </c>
      <c r="L16" s="93" t="e">
        <f t="shared" si="3"/>
        <v>#DIV/0!</v>
      </c>
    </row>
    <row r="17" spans="2:12" ht="15.75" x14ac:dyDescent="0.25">
      <c r="B17" s="11"/>
      <c r="C17" s="11"/>
      <c r="D17" s="11">
        <v>639</v>
      </c>
      <c r="E17" s="11"/>
      <c r="F17" s="11" t="s">
        <v>82</v>
      </c>
      <c r="G17" s="92">
        <f>G18+G19</f>
        <v>149556.97</v>
      </c>
      <c r="H17" s="92">
        <f t="shared" ref="H17:J17" si="7">H18+H19</f>
        <v>466878</v>
      </c>
      <c r="I17" s="92">
        <f t="shared" si="7"/>
        <v>466878</v>
      </c>
      <c r="J17" s="92">
        <f t="shared" si="7"/>
        <v>397780.49</v>
      </c>
      <c r="K17" s="93">
        <f t="shared" si="2"/>
        <v>265.97255213180637</v>
      </c>
      <c r="L17" s="93">
        <f t="shared" si="3"/>
        <v>85.200092957903351</v>
      </c>
    </row>
    <row r="18" spans="2:12" ht="15.75" x14ac:dyDescent="0.25">
      <c r="B18" s="11"/>
      <c r="C18" s="11"/>
      <c r="D18" s="11"/>
      <c r="E18" s="11">
        <v>6391</v>
      </c>
      <c r="F18" s="11" t="s">
        <v>83</v>
      </c>
      <c r="G18" s="92">
        <v>102306.7</v>
      </c>
      <c r="H18" s="92">
        <f>'Prihodi i rashodi po izvorima'!D28+'Prihodi i rashodi po izvorima'!D30</f>
        <v>298637</v>
      </c>
      <c r="I18" s="92">
        <f>'Prihodi i rashodi po izvorima'!E28+'Prihodi i rashodi po izvorima'!E30</f>
        <v>298637</v>
      </c>
      <c r="J18" s="92">
        <f>'Prihodi i rashodi po izvorima'!F28+'Prihodi i rashodi po izvorima'!F29</f>
        <v>271799.39</v>
      </c>
      <c r="K18" s="93">
        <f t="shared" si="2"/>
        <v>265.67115350216557</v>
      </c>
      <c r="L18" s="93">
        <f t="shared" si="3"/>
        <v>91.013300428279152</v>
      </c>
    </row>
    <row r="19" spans="2:12" ht="15.75" x14ac:dyDescent="0.25">
      <c r="B19" s="11"/>
      <c r="C19" s="11"/>
      <c r="D19" s="12"/>
      <c r="E19" s="11">
        <v>6393</v>
      </c>
      <c r="F19" s="11" t="s">
        <v>84</v>
      </c>
      <c r="G19" s="92">
        <v>47250.27</v>
      </c>
      <c r="H19" s="92">
        <f>'Prihodi i rashodi po izvorima'!D40+'Prihodi i rashodi po izvorima'!D43+'Prihodi i rashodi po izvorima'!D35</f>
        <v>168241</v>
      </c>
      <c r="I19" s="92">
        <f>'Prihodi i rashodi po izvorima'!E40+'Prihodi i rashodi po izvorima'!E43+'Prihodi i rashodi po izvorima'!E35</f>
        <v>168241</v>
      </c>
      <c r="J19" s="92">
        <f>'Prihodi i rashodi po izvorima'!F40+'Prihodi i rashodi po izvorima'!F43+'Prihodi i rashodi po izvorima'!F12</f>
        <v>125981.1</v>
      </c>
      <c r="K19" s="93">
        <f t="shared" si="2"/>
        <v>266.62514309442042</v>
      </c>
      <c r="L19" s="93">
        <f t="shared" si="3"/>
        <v>74.881330947866459</v>
      </c>
    </row>
    <row r="20" spans="2:12" ht="15.75" x14ac:dyDescent="0.25">
      <c r="B20" s="11"/>
      <c r="C20" s="11">
        <v>64</v>
      </c>
      <c r="D20" s="12"/>
      <c r="E20" s="12"/>
      <c r="F20" s="11" t="s">
        <v>85</v>
      </c>
      <c r="G20" s="92">
        <f>G21</f>
        <v>0</v>
      </c>
      <c r="H20" s="92">
        <f t="shared" ref="H20:J20" si="8">H21</f>
        <v>0</v>
      </c>
      <c r="I20" s="92">
        <f t="shared" si="8"/>
        <v>0</v>
      </c>
      <c r="J20" s="92">
        <f t="shared" si="8"/>
        <v>4.03</v>
      </c>
      <c r="K20" s="93" t="e">
        <f t="shared" si="2"/>
        <v>#DIV/0!</v>
      </c>
      <c r="L20" s="93" t="e">
        <f t="shared" si="3"/>
        <v>#DIV/0!</v>
      </c>
    </row>
    <row r="21" spans="2:12" ht="15.75" x14ac:dyDescent="0.25">
      <c r="B21" s="11"/>
      <c r="C21" s="11"/>
      <c r="D21" s="12">
        <v>641</v>
      </c>
      <c r="E21" s="12"/>
      <c r="F21" s="11" t="s">
        <v>86</v>
      </c>
      <c r="G21" s="92">
        <v>0</v>
      </c>
      <c r="H21" s="92">
        <f t="shared" ref="H21:J21" si="9">H22+H23</f>
        <v>0</v>
      </c>
      <c r="I21" s="92">
        <f t="shared" si="9"/>
        <v>0</v>
      </c>
      <c r="J21" s="92">
        <f t="shared" si="9"/>
        <v>4.03</v>
      </c>
      <c r="K21" s="93" t="e">
        <f t="shared" si="2"/>
        <v>#DIV/0!</v>
      </c>
      <c r="L21" s="93" t="e">
        <f t="shared" si="3"/>
        <v>#DIV/0!</v>
      </c>
    </row>
    <row r="22" spans="2:12" ht="15.75" x14ac:dyDescent="0.25">
      <c r="B22" s="11"/>
      <c r="C22" s="11"/>
      <c r="D22" s="12"/>
      <c r="E22" s="11">
        <v>6413</v>
      </c>
      <c r="F22" s="21" t="s">
        <v>87</v>
      </c>
      <c r="G22" s="92">
        <f>'Prihodi i rashodi po izvorima'!C15+'Prihodi i rashodi po izvorima'!C21</f>
        <v>0</v>
      </c>
      <c r="H22" s="92">
        <f>'Prihodi i rashodi po izvorima'!D15+'Prihodi i rashodi po izvorima'!D21</f>
        <v>0</v>
      </c>
      <c r="I22" s="92">
        <f>'Prihodi i rashodi po izvorima'!E15+'Prihodi i rashodi po izvorima'!E21</f>
        <v>0</v>
      </c>
      <c r="J22" s="92">
        <f>'Prihodi i rashodi po izvorima'!F15+'Prihodi i rashodi po izvorima'!F21</f>
        <v>0</v>
      </c>
      <c r="K22" s="93" t="e">
        <f t="shared" si="2"/>
        <v>#DIV/0!</v>
      </c>
      <c r="L22" s="93" t="e">
        <f t="shared" si="3"/>
        <v>#DIV/0!</v>
      </c>
    </row>
    <row r="23" spans="2:12" ht="25.5" x14ac:dyDescent="0.25">
      <c r="B23" s="11"/>
      <c r="C23" s="11"/>
      <c r="D23" s="12"/>
      <c r="E23" s="11">
        <v>6415</v>
      </c>
      <c r="F23" s="21" t="s">
        <v>255</v>
      </c>
      <c r="G23" s="92">
        <v>0</v>
      </c>
      <c r="H23" s="92">
        <f>'Prihodi i rashodi po izvorima'!D16+'Prihodi i rashodi po izvorima'!D22</f>
        <v>0</v>
      </c>
      <c r="I23" s="92">
        <f>'Prihodi i rashodi po izvorima'!E16+'Prihodi i rashodi po izvorima'!E22</f>
        <v>0</v>
      </c>
      <c r="J23" s="92">
        <f>'Prihodi i rashodi po izvorima'!F16+'Prihodi i rashodi po izvorima'!F22</f>
        <v>4.03</v>
      </c>
      <c r="K23" s="93" t="e">
        <f t="shared" si="2"/>
        <v>#DIV/0!</v>
      </c>
      <c r="L23" s="93" t="e">
        <f t="shared" si="3"/>
        <v>#DIV/0!</v>
      </c>
    </row>
    <row r="24" spans="2:12" ht="25.5" x14ac:dyDescent="0.25">
      <c r="B24" s="11"/>
      <c r="C24" s="11">
        <v>65</v>
      </c>
      <c r="D24" s="12"/>
      <c r="E24" s="11"/>
      <c r="F24" s="21" t="s">
        <v>217</v>
      </c>
      <c r="G24" s="92">
        <f>G25</f>
        <v>144525.31</v>
      </c>
      <c r="H24" s="92">
        <f t="shared" ref="H24:J25" si="10">H25</f>
        <v>400000</v>
      </c>
      <c r="I24" s="92">
        <f t="shared" si="10"/>
        <v>400000</v>
      </c>
      <c r="J24" s="92">
        <f t="shared" si="10"/>
        <v>125617.96</v>
      </c>
      <c r="K24" s="93">
        <f t="shared" si="2"/>
        <v>86.917620173241644</v>
      </c>
      <c r="L24" s="93">
        <f t="shared" si="3"/>
        <v>31.404490000000003</v>
      </c>
    </row>
    <row r="25" spans="2:12" ht="15.75" x14ac:dyDescent="0.25">
      <c r="B25" s="11"/>
      <c r="C25" s="11"/>
      <c r="D25" s="12">
        <v>652</v>
      </c>
      <c r="E25" s="11"/>
      <c r="F25" s="21" t="s">
        <v>88</v>
      </c>
      <c r="G25" s="92">
        <f>G26</f>
        <v>144525.31</v>
      </c>
      <c r="H25" s="92">
        <f t="shared" si="10"/>
        <v>400000</v>
      </c>
      <c r="I25" s="92">
        <f t="shared" si="10"/>
        <v>400000</v>
      </c>
      <c r="J25" s="92">
        <f t="shared" si="10"/>
        <v>125617.96</v>
      </c>
      <c r="K25" s="93">
        <f t="shared" si="2"/>
        <v>86.917620173241644</v>
      </c>
      <c r="L25" s="93">
        <f t="shared" si="3"/>
        <v>31.404490000000003</v>
      </c>
    </row>
    <row r="26" spans="2:12" ht="15.75" x14ac:dyDescent="0.25">
      <c r="B26" s="11"/>
      <c r="C26" s="11"/>
      <c r="D26" s="12"/>
      <c r="E26" s="11">
        <v>6526</v>
      </c>
      <c r="F26" s="21" t="s">
        <v>89</v>
      </c>
      <c r="G26" s="92">
        <v>144525.31</v>
      </c>
      <c r="H26" s="92">
        <f>'Prihodi i rashodi po izvorima'!D23</f>
        <v>400000</v>
      </c>
      <c r="I26" s="92">
        <f>'Prihodi i rashodi po izvorima'!E23</f>
        <v>400000</v>
      </c>
      <c r="J26" s="92">
        <f>'Prihodi i rashodi po izvorima'!F23</f>
        <v>125617.96</v>
      </c>
      <c r="K26" s="93">
        <f t="shared" si="2"/>
        <v>86.917620173241644</v>
      </c>
      <c r="L26" s="93">
        <f t="shared" si="3"/>
        <v>31.404490000000003</v>
      </c>
    </row>
    <row r="27" spans="2:12" ht="38.25" x14ac:dyDescent="0.25">
      <c r="B27" s="11"/>
      <c r="C27" s="11">
        <v>66</v>
      </c>
      <c r="D27" s="12"/>
      <c r="E27" s="12"/>
      <c r="F27" s="15" t="s">
        <v>248</v>
      </c>
      <c r="G27" s="92">
        <f>G28+G31</f>
        <v>55927.45</v>
      </c>
      <c r="H27" s="92">
        <f t="shared" ref="H27:J27" si="11">H28+H31</f>
        <v>180000</v>
      </c>
      <c r="I27" s="92">
        <f t="shared" si="11"/>
        <v>180000</v>
      </c>
      <c r="J27" s="92">
        <f t="shared" si="11"/>
        <v>85675.03</v>
      </c>
      <c r="K27" s="93">
        <f t="shared" si="2"/>
        <v>153.18958758176888</v>
      </c>
      <c r="L27" s="93">
        <f t="shared" si="3"/>
        <v>47.597238888888889</v>
      </c>
    </row>
    <row r="28" spans="2:12" ht="25.5" x14ac:dyDescent="0.25">
      <c r="B28" s="11"/>
      <c r="C28" s="11"/>
      <c r="D28" s="12">
        <v>661</v>
      </c>
      <c r="E28" s="12"/>
      <c r="F28" s="15" t="s">
        <v>32</v>
      </c>
      <c r="G28" s="92">
        <f>G29+G30</f>
        <v>50027.45</v>
      </c>
      <c r="H28" s="92">
        <f t="shared" ref="H28:J28" si="12">H29+H30</f>
        <v>180000</v>
      </c>
      <c r="I28" s="92">
        <f t="shared" si="12"/>
        <v>180000</v>
      </c>
      <c r="J28" s="92">
        <f t="shared" si="12"/>
        <v>82225.03</v>
      </c>
      <c r="K28" s="93">
        <f t="shared" si="2"/>
        <v>164.35982645527608</v>
      </c>
      <c r="L28" s="93">
        <f t="shared" si="3"/>
        <v>45.680572222222224</v>
      </c>
    </row>
    <row r="29" spans="2:12" ht="15.75" x14ac:dyDescent="0.25">
      <c r="B29" s="11"/>
      <c r="C29" s="11"/>
      <c r="D29" s="12"/>
      <c r="E29" s="11">
        <v>6614</v>
      </c>
      <c r="F29" s="15" t="s">
        <v>33</v>
      </c>
      <c r="G29" s="92"/>
      <c r="H29" s="92"/>
      <c r="I29" s="92"/>
      <c r="J29" s="95"/>
      <c r="K29" s="93" t="e">
        <f t="shared" si="2"/>
        <v>#DIV/0!</v>
      </c>
      <c r="L29" s="93" t="e">
        <f t="shared" si="3"/>
        <v>#DIV/0!</v>
      </c>
    </row>
    <row r="30" spans="2:12" ht="15.75" x14ac:dyDescent="0.25">
      <c r="B30" s="11"/>
      <c r="C30" s="11"/>
      <c r="D30" s="12"/>
      <c r="E30" s="11">
        <v>6615</v>
      </c>
      <c r="F30" s="15" t="s">
        <v>90</v>
      </c>
      <c r="G30" s="92">
        <v>50027.45</v>
      </c>
      <c r="H30" s="92">
        <f>'Prihodi i rashodi po izvorima'!D18</f>
        <v>180000</v>
      </c>
      <c r="I30" s="92">
        <f>'Prihodi i rashodi po izvorima'!E18</f>
        <v>180000</v>
      </c>
      <c r="J30" s="92">
        <f>'Prihodi i rashodi po izvorima'!F18</f>
        <v>82225.03</v>
      </c>
      <c r="K30" s="93">
        <f t="shared" si="2"/>
        <v>164.35982645527608</v>
      </c>
      <c r="L30" s="93">
        <f t="shared" si="3"/>
        <v>45.680572222222224</v>
      </c>
    </row>
    <row r="31" spans="2:12" ht="38.25" x14ac:dyDescent="0.25">
      <c r="B31" s="11"/>
      <c r="C31" s="11"/>
      <c r="D31" s="12">
        <v>663</v>
      </c>
      <c r="E31" s="12"/>
      <c r="F31" s="15" t="s">
        <v>246</v>
      </c>
      <c r="G31" s="92">
        <f>G32</f>
        <v>5900</v>
      </c>
      <c r="H31" s="92">
        <f t="shared" ref="H31:J31" si="13">H32</f>
        <v>0</v>
      </c>
      <c r="I31" s="92">
        <f t="shared" si="13"/>
        <v>0</v>
      </c>
      <c r="J31" s="92">
        <f t="shared" si="13"/>
        <v>3450</v>
      </c>
      <c r="K31" s="93">
        <f t="shared" si="2"/>
        <v>58.474576271186443</v>
      </c>
      <c r="L31" s="93" t="e">
        <f t="shared" si="3"/>
        <v>#DIV/0!</v>
      </c>
    </row>
    <row r="32" spans="2:12" ht="15.75" x14ac:dyDescent="0.25">
      <c r="B32" s="11"/>
      <c r="C32" s="11"/>
      <c r="D32" s="12"/>
      <c r="E32" s="12">
        <v>6631</v>
      </c>
      <c r="F32" s="15" t="s">
        <v>91</v>
      </c>
      <c r="G32" s="92">
        <v>5900</v>
      </c>
      <c r="H32" s="92">
        <f>'Prihodi i rashodi po izvorima'!D47</f>
        <v>0</v>
      </c>
      <c r="I32" s="92">
        <f>'Prihodi i rashodi po izvorima'!E47</f>
        <v>0</v>
      </c>
      <c r="J32" s="92">
        <f>'Prihodi i rashodi po izvorima'!F47</f>
        <v>3450</v>
      </c>
      <c r="K32" s="93">
        <f t="shared" si="2"/>
        <v>58.474576271186443</v>
      </c>
      <c r="L32" s="93" t="e">
        <f t="shared" si="3"/>
        <v>#DIV/0!</v>
      </c>
    </row>
    <row r="33" spans="2:12" ht="25.5" x14ac:dyDescent="0.25">
      <c r="B33" s="11"/>
      <c r="C33" s="11">
        <v>67</v>
      </c>
      <c r="D33" s="12"/>
      <c r="E33" s="12"/>
      <c r="F33" s="15" t="s">
        <v>249</v>
      </c>
      <c r="G33" s="92">
        <f>G34</f>
        <v>1664644.5</v>
      </c>
      <c r="H33" s="92">
        <f t="shared" ref="H33:J34" si="14">H34</f>
        <v>4267106</v>
      </c>
      <c r="I33" s="92">
        <f t="shared" si="14"/>
        <v>4267106</v>
      </c>
      <c r="J33" s="92">
        <f t="shared" si="14"/>
        <v>1999812.59</v>
      </c>
      <c r="K33" s="93">
        <f t="shared" si="2"/>
        <v>120.13451460657217</v>
      </c>
      <c r="L33" s="93">
        <f t="shared" si="3"/>
        <v>46.865781867148371</v>
      </c>
    </row>
    <row r="34" spans="2:12" ht="25.5" x14ac:dyDescent="0.25">
      <c r="B34" s="11"/>
      <c r="C34" s="11"/>
      <c r="D34" s="12">
        <v>671</v>
      </c>
      <c r="E34" s="12"/>
      <c r="F34" s="15" t="s">
        <v>92</v>
      </c>
      <c r="G34" s="92">
        <f>G35</f>
        <v>1664644.5</v>
      </c>
      <c r="H34" s="92">
        <f t="shared" si="14"/>
        <v>4267106</v>
      </c>
      <c r="I34" s="92">
        <f t="shared" si="14"/>
        <v>4267106</v>
      </c>
      <c r="J34" s="92">
        <f t="shared" si="14"/>
        <v>1999812.59</v>
      </c>
      <c r="K34" s="93">
        <f t="shared" si="2"/>
        <v>120.13451460657217</v>
      </c>
      <c r="L34" s="93">
        <f t="shared" si="3"/>
        <v>46.865781867148371</v>
      </c>
    </row>
    <row r="35" spans="2:12" ht="25.5" x14ac:dyDescent="0.25">
      <c r="B35" s="11"/>
      <c r="C35" s="11"/>
      <c r="D35" s="12"/>
      <c r="E35" s="11">
        <v>6711</v>
      </c>
      <c r="F35" s="15" t="s">
        <v>218</v>
      </c>
      <c r="G35" s="92">
        <v>1664644.5</v>
      </c>
      <c r="H35" s="92">
        <f>'Prihodi i rashodi po izvorima'!D9+'Prihodi i rashodi po izvorima'!D44</f>
        <v>4267106</v>
      </c>
      <c r="I35" s="92">
        <f>'Prihodi i rashodi po izvorima'!E9+'Prihodi i rashodi po izvorima'!E44</f>
        <v>4267106</v>
      </c>
      <c r="J35" s="92">
        <f>'Prihodi i rashodi po izvorima'!F9+'Prihodi i rashodi po izvorima'!F44</f>
        <v>1999812.59</v>
      </c>
      <c r="K35" s="93">
        <f t="shared" si="2"/>
        <v>120.13451460657217</v>
      </c>
      <c r="L35" s="93">
        <f t="shared" si="3"/>
        <v>46.865781867148371</v>
      </c>
    </row>
    <row r="36" spans="2:12" ht="15.75" x14ac:dyDescent="0.25">
      <c r="B36" s="22">
        <v>7</v>
      </c>
      <c r="C36" s="22"/>
      <c r="D36" s="137"/>
      <c r="E36" s="137"/>
      <c r="F36" s="10" t="s">
        <v>23</v>
      </c>
      <c r="G36" s="139">
        <f>G37</f>
        <v>240</v>
      </c>
      <c r="H36" s="139">
        <f t="shared" ref="H36:J38" si="15">H37</f>
        <v>0</v>
      </c>
      <c r="I36" s="139">
        <f t="shared" si="15"/>
        <v>0</v>
      </c>
      <c r="J36" s="139">
        <f t="shared" si="15"/>
        <v>40</v>
      </c>
      <c r="K36" s="93">
        <f t="shared" si="2"/>
        <v>16.666666666666664</v>
      </c>
      <c r="L36" s="93" t="e">
        <f t="shared" si="3"/>
        <v>#DIV/0!</v>
      </c>
    </row>
    <row r="37" spans="2:12" ht="30.75" customHeight="1" x14ac:dyDescent="0.25">
      <c r="B37" s="22"/>
      <c r="C37" s="22">
        <v>72</v>
      </c>
      <c r="D37" s="137"/>
      <c r="E37" s="137"/>
      <c r="F37" s="134" t="s">
        <v>24</v>
      </c>
      <c r="G37" s="92">
        <f>G38</f>
        <v>240</v>
      </c>
      <c r="H37" s="92">
        <f t="shared" si="15"/>
        <v>0</v>
      </c>
      <c r="I37" s="92">
        <f t="shared" si="15"/>
        <v>0</v>
      </c>
      <c r="J37" s="92">
        <f t="shared" si="15"/>
        <v>40</v>
      </c>
      <c r="K37" s="93">
        <f t="shared" si="2"/>
        <v>16.666666666666664</v>
      </c>
      <c r="L37" s="93" t="e">
        <f t="shared" si="3"/>
        <v>#DIV/0!</v>
      </c>
    </row>
    <row r="38" spans="2:12" ht="15.75" x14ac:dyDescent="0.25">
      <c r="B38" s="11"/>
      <c r="C38" s="11"/>
      <c r="D38" s="11">
        <v>722</v>
      </c>
      <c r="E38" s="11"/>
      <c r="F38" s="30" t="s">
        <v>93</v>
      </c>
      <c r="G38" s="92">
        <f>G39</f>
        <v>240</v>
      </c>
      <c r="H38" s="92">
        <f t="shared" si="15"/>
        <v>0</v>
      </c>
      <c r="I38" s="92">
        <f t="shared" si="15"/>
        <v>0</v>
      </c>
      <c r="J38" s="92">
        <f t="shared" si="15"/>
        <v>40</v>
      </c>
      <c r="K38" s="93">
        <f t="shared" si="2"/>
        <v>16.666666666666664</v>
      </c>
      <c r="L38" s="93" t="e">
        <f t="shared" si="3"/>
        <v>#DIV/0!</v>
      </c>
    </row>
    <row r="39" spans="2:12" ht="15.75" x14ac:dyDescent="0.25">
      <c r="B39" s="11"/>
      <c r="C39" s="11"/>
      <c r="D39" s="11"/>
      <c r="E39" s="11">
        <v>7221</v>
      </c>
      <c r="F39" s="30" t="s">
        <v>94</v>
      </c>
      <c r="G39" s="92">
        <v>240</v>
      </c>
      <c r="H39" s="92">
        <f>'Prihodi i rashodi po izvorima'!D50</f>
        <v>0</v>
      </c>
      <c r="I39" s="92">
        <f>'Prihodi i rashodi po izvorima'!E50</f>
        <v>0</v>
      </c>
      <c r="J39" s="92">
        <f>'Prihodi i rashodi po izvorima'!F50</f>
        <v>40</v>
      </c>
      <c r="K39" s="93">
        <f t="shared" si="2"/>
        <v>16.666666666666664</v>
      </c>
      <c r="L39" s="93" t="e">
        <f t="shared" si="3"/>
        <v>#DIV/0!</v>
      </c>
    </row>
    <row r="40" spans="2:12" ht="33" customHeight="1" x14ac:dyDescent="0.25">
      <c r="B40" s="22">
        <v>8</v>
      </c>
      <c r="C40" s="22"/>
      <c r="D40" s="22"/>
      <c r="E40" s="22"/>
      <c r="F40" s="134" t="s">
        <v>9</v>
      </c>
      <c r="G40" s="54">
        <f>G41</f>
        <v>0</v>
      </c>
      <c r="H40" s="54">
        <f t="shared" ref="H40:J40" si="16">H41</f>
        <v>93816</v>
      </c>
      <c r="I40" s="54">
        <f t="shared" si="16"/>
        <v>93816</v>
      </c>
      <c r="J40" s="54">
        <f t="shared" si="16"/>
        <v>0</v>
      </c>
      <c r="K40" s="58" t="e">
        <f t="shared" si="2"/>
        <v>#DIV/0!</v>
      </c>
      <c r="L40" s="58">
        <f t="shared" si="3"/>
        <v>0</v>
      </c>
    </row>
    <row r="41" spans="2:12" x14ac:dyDescent="0.25">
      <c r="B41" s="135"/>
      <c r="C41" s="136">
        <v>84</v>
      </c>
      <c r="D41" s="99"/>
      <c r="E41" s="99"/>
      <c r="F41" s="99" t="s">
        <v>318</v>
      </c>
      <c r="G41" s="140">
        <f>G42</f>
        <v>0</v>
      </c>
      <c r="H41" s="140">
        <f t="shared" ref="H41:J41" si="17">H42</f>
        <v>93816</v>
      </c>
      <c r="I41" s="140">
        <f t="shared" si="17"/>
        <v>93816</v>
      </c>
      <c r="J41" s="140">
        <f t="shared" si="17"/>
        <v>0</v>
      </c>
      <c r="K41" s="58" t="e">
        <f t="shared" si="2"/>
        <v>#DIV/0!</v>
      </c>
      <c r="L41" s="58">
        <f t="shared" si="3"/>
        <v>0</v>
      </c>
    </row>
    <row r="42" spans="2:12" ht="51" customHeight="1" x14ac:dyDescent="0.25">
      <c r="B42" s="132"/>
      <c r="C42" s="117"/>
      <c r="D42" s="128">
        <v>841</v>
      </c>
      <c r="E42" s="129"/>
      <c r="F42" s="130" t="s">
        <v>319</v>
      </c>
      <c r="G42" s="141">
        <f>G43</f>
        <v>0</v>
      </c>
      <c r="H42" s="141">
        <f t="shared" ref="H42:J42" si="18">H43</f>
        <v>93816</v>
      </c>
      <c r="I42" s="141">
        <f t="shared" si="18"/>
        <v>93816</v>
      </c>
      <c r="J42" s="141">
        <f t="shared" si="18"/>
        <v>0</v>
      </c>
      <c r="K42" s="58" t="e">
        <f t="shared" si="2"/>
        <v>#DIV/0!</v>
      </c>
      <c r="L42" s="58">
        <f t="shared" si="3"/>
        <v>0</v>
      </c>
    </row>
    <row r="43" spans="2:12" ht="36.75" customHeight="1" x14ac:dyDescent="0.25">
      <c r="B43" s="35"/>
      <c r="C43" s="98"/>
      <c r="D43" s="127"/>
      <c r="E43" s="127">
        <v>8413</v>
      </c>
      <c r="F43" s="131" t="s">
        <v>320</v>
      </c>
      <c r="G43" s="140">
        <v>0</v>
      </c>
      <c r="H43" s="140">
        <f>'Prihodi i rashodi po izvorima'!D53</f>
        <v>93816</v>
      </c>
      <c r="I43" s="140">
        <f>'Prihodi i rashodi po izvorima'!E53</f>
        <v>93816</v>
      </c>
      <c r="J43" s="140">
        <f>'Prihodi i rashodi po izvorima'!F53</f>
        <v>0</v>
      </c>
      <c r="K43" s="58" t="e">
        <f t="shared" si="2"/>
        <v>#DIV/0!</v>
      </c>
      <c r="L43" s="58">
        <f t="shared" si="3"/>
        <v>0</v>
      </c>
    </row>
    <row r="44" spans="2:12" x14ac:dyDescent="0.25">
      <c r="B44" s="133"/>
      <c r="C44" s="118"/>
      <c r="D44" s="118"/>
      <c r="E44" s="118"/>
      <c r="F44" s="118"/>
      <c r="G44" s="119"/>
      <c r="H44" s="119"/>
      <c r="I44" s="119"/>
      <c r="J44" s="119"/>
      <c r="K44" s="119"/>
      <c r="L44" s="119"/>
    </row>
    <row r="45" spans="2:12" x14ac:dyDescent="0.25">
      <c r="B45" s="133"/>
      <c r="C45" s="118"/>
      <c r="D45" s="118"/>
      <c r="E45" s="118"/>
      <c r="F45" s="118"/>
      <c r="G45" s="119"/>
      <c r="H45" s="119"/>
      <c r="I45" s="119"/>
      <c r="J45" s="119"/>
      <c r="K45" s="119"/>
      <c r="L45" s="119"/>
    </row>
    <row r="118" ht="15" customHeight="1" x14ac:dyDescent="0.25"/>
    <row r="120" ht="4.5" customHeight="1" x14ac:dyDescent="0.25"/>
  </sheetData>
  <autoFilter ref="F1:F45" xr:uid="{00000000-0009-0000-0000-000001000000}"/>
  <mergeCells count="5">
    <mergeCell ref="B2:L2"/>
    <mergeCell ref="B4:L4"/>
    <mergeCell ref="B6:L6"/>
    <mergeCell ref="B9:F9"/>
    <mergeCell ref="B8:F8"/>
  </mergeCells>
  <pageMargins left="0.7" right="0.7" top="0.75" bottom="0.75" header="0.3" footer="0.3"/>
  <pageSetup paperSize="9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83"/>
  <sheetViews>
    <sheetView topLeftCell="A61" zoomScaleNormal="100" workbookViewId="0">
      <selection activeCell="J45" sqref="J45"/>
    </sheetView>
  </sheetViews>
  <sheetFormatPr defaultRowHeight="15" x14ac:dyDescent="0.25"/>
  <cols>
    <col min="6" max="6" width="18.42578125" customWidth="1"/>
    <col min="7" max="7" width="20.7109375" customWidth="1"/>
    <col min="8" max="8" width="21.5703125" customWidth="1"/>
    <col min="9" max="9" width="19.28515625" customWidth="1"/>
    <col min="10" max="10" width="18.85546875" customWidth="1"/>
    <col min="11" max="11" width="15.42578125" customWidth="1"/>
    <col min="12" max="12" width="17" customWidth="1"/>
  </cols>
  <sheetData>
    <row r="1" spans="1:12" x14ac:dyDescent="0.25">
      <c r="B1" s="145" t="s">
        <v>216</v>
      </c>
      <c r="C1" s="145"/>
      <c r="D1" s="145"/>
      <c r="E1" s="145"/>
    </row>
    <row r="3" spans="1:12" ht="15.75" customHeight="1" x14ac:dyDescent="0.25">
      <c r="B3" s="200" t="s">
        <v>12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5" spans="1:12" ht="15.75" customHeight="1" x14ac:dyDescent="0.25">
      <c r="B5" s="200" t="s">
        <v>338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</row>
    <row r="6" spans="1:12" ht="15.75" x14ac:dyDescent="0.25">
      <c r="A6" s="101"/>
      <c r="B6" s="200" t="s">
        <v>339</v>
      </c>
      <c r="C6" s="200"/>
      <c r="D6" s="200"/>
      <c r="E6" s="200"/>
      <c r="F6" s="200"/>
      <c r="G6" s="200"/>
      <c r="H6" s="200"/>
      <c r="I6" s="200"/>
      <c r="J6" s="200"/>
      <c r="K6" s="200"/>
      <c r="L6" s="200"/>
    </row>
    <row r="8" spans="1:12" ht="38.25" x14ac:dyDescent="0.25">
      <c r="B8" s="207" t="s">
        <v>8</v>
      </c>
      <c r="C8" s="208"/>
      <c r="D8" s="208"/>
      <c r="E8" s="208"/>
      <c r="F8" s="209"/>
      <c r="G8" s="43" t="s">
        <v>285</v>
      </c>
      <c r="H8" s="43" t="s">
        <v>291</v>
      </c>
      <c r="I8" s="43" t="s">
        <v>292</v>
      </c>
      <c r="J8" s="43" t="s">
        <v>290</v>
      </c>
      <c r="K8" s="43" t="s">
        <v>25</v>
      </c>
      <c r="L8" s="43" t="s">
        <v>50</v>
      </c>
    </row>
    <row r="9" spans="1:12" x14ac:dyDescent="0.25">
      <c r="B9" s="204">
        <v>1</v>
      </c>
      <c r="C9" s="205"/>
      <c r="D9" s="205"/>
      <c r="E9" s="205"/>
      <c r="F9" s="206"/>
      <c r="G9" s="43">
        <v>2</v>
      </c>
      <c r="H9" s="43">
        <v>3</v>
      </c>
      <c r="I9" s="43">
        <v>4</v>
      </c>
      <c r="J9" s="43">
        <v>5</v>
      </c>
      <c r="K9" s="43" t="s">
        <v>38</v>
      </c>
      <c r="L9" s="43" t="s">
        <v>39</v>
      </c>
    </row>
    <row r="10" spans="1:12" ht="15.75" x14ac:dyDescent="0.25">
      <c r="B10" s="10"/>
      <c r="C10" s="10"/>
      <c r="D10" s="10"/>
      <c r="E10" s="10"/>
      <c r="F10" s="10" t="s">
        <v>48</v>
      </c>
      <c r="G10" s="92">
        <f>G11+G66</f>
        <v>2111447.02</v>
      </c>
      <c r="H10" s="92">
        <f t="shared" ref="H10:I10" si="0">H11+H66</f>
        <v>5261017</v>
      </c>
      <c r="I10" s="92">
        <f t="shared" si="0"/>
        <v>5261017</v>
      </c>
      <c r="J10" s="92">
        <f>J11+J66</f>
        <v>2421528.42</v>
      </c>
      <c r="K10" s="93">
        <f>J10/G10*100</f>
        <v>114.68572959978887</v>
      </c>
      <c r="L10" s="93">
        <f>J10/I10*100</f>
        <v>46.027762693030645</v>
      </c>
    </row>
    <row r="11" spans="1:12" ht="25.5" x14ac:dyDescent="0.25">
      <c r="B11" s="10">
        <v>3</v>
      </c>
      <c r="C11" s="10"/>
      <c r="D11" s="10"/>
      <c r="E11" s="10"/>
      <c r="F11" s="10" t="s">
        <v>4</v>
      </c>
      <c r="G11" s="92">
        <f>G12+G20+G52+G57+G60+G63</f>
        <v>2042066.04</v>
      </c>
      <c r="H11" s="92">
        <f t="shared" ref="H11:J11" si="1">H12+H20+H52+H57+H60+H63</f>
        <v>5002051</v>
      </c>
      <c r="I11" s="92">
        <f t="shared" si="1"/>
        <v>5002051</v>
      </c>
      <c r="J11" s="92">
        <f t="shared" si="1"/>
        <v>2349010.04</v>
      </c>
      <c r="K11" s="93">
        <f t="shared" ref="K11:K74" si="2">J11/G11*100</f>
        <v>115.03105159126</v>
      </c>
      <c r="L11" s="93">
        <f t="shared" ref="L11:L74" si="3">J11/I11*100</f>
        <v>46.960937423468899</v>
      </c>
    </row>
    <row r="12" spans="1:12" ht="25.5" x14ac:dyDescent="0.25">
      <c r="B12" s="10"/>
      <c r="C12" s="15">
        <v>31</v>
      </c>
      <c r="D12" s="15"/>
      <c r="E12" s="15"/>
      <c r="F12" s="15" t="s">
        <v>5</v>
      </c>
      <c r="G12" s="92">
        <f>G13+G15+G17</f>
        <v>1658812.26</v>
      </c>
      <c r="H12" s="92">
        <f t="shared" ref="H12:I12" si="4">H13+H15+H17</f>
        <v>4055283</v>
      </c>
      <c r="I12" s="92">
        <f t="shared" si="4"/>
        <v>4055283</v>
      </c>
      <c r="J12" s="92">
        <f>J13+J15+J17</f>
        <v>1876062.47</v>
      </c>
      <c r="K12" s="93">
        <f t="shared" si="2"/>
        <v>113.09673283943538</v>
      </c>
      <c r="L12" s="93">
        <f t="shared" si="3"/>
        <v>46.262183674974096</v>
      </c>
    </row>
    <row r="13" spans="1:12" ht="15.75" x14ac:dyDescent="0.25">
      <c r="B13" s="11"/>
      <c r="C13" s="11"/>
      <c r="D13" s="11">
        <v>311</v>
      </c>
      <c r="E13" s="11"/>
      <c r="F13" s="11" t="s">
        <v>34</v>
      </c>
      <c r="G13" s="92">
        <f>G14</f>
        <v>1378846.1300000001</v>
      </c>
      <c r="H13" s="92">
        <f t="shared" ref="H13:J13" si="5">H14</f>
        <v>3388414</v>
      </c>
      <c r="I13" s="92">
        <f t="shared" si="5"/>
        <v>3388414</v>
      </c>
      <c r="J13" s="92">
        <f t="shared" si="5"/>
        <v>1568016.7</v>
      </c>
      <c r="K13" s="93">
        <f t="shared" si="2"/>
        <v>113.71948369612494</v>
      </c>
      <c r="L13" s="93">
        <f t="shared" si="3"/>
        <v>46.275829931053288</v>
      </c>
    </row>
    <row r="14" spans="1:12" ht="15.75" x14ac:dyDescent="0.25">
      <c r="B14" s="11"/>
      <c r="C14" s="11"/>
      <c r="D14" s="11"/>
      <c r="E14" s="11">
        <v>3111</v>
      </c>
      <c r="F14" s="11" t="s">
        <v>35</v>
      </c>
      <c r="G14" s="92">
        <f>'Prihodi i rashodi po izvorima'!C60+'Prihodi i rashodi po izvorima'!C120+'Prihodi i rashodi po izvorima'!C184+'Prihodi i rashodi po izvorima'!C252+'Prihodi i rashodi po izvorima'!C299+'Prihodi i rashodi po izvorima'!C350+'Prihodi i rashodi po izvorima'!C398+'Prihodi i rashodi po izvorima'!C449+'Prihodi i rashodi po izvorima'!C480</f>
        <v>1378846.1300000001</v>
      </c>
      <c r="H14" s="92">
        <f>'Prihodi i rashodi po izvorima'!D60+'Prihodi i rashodi po izvorima'!D120+'Prihodi i rashodi po izvorima'!D184+'Prihodi i rashodi po izvorima'!D252+'Prihodi i rashodi po izvorima'!D299+'Prihodi i rashodi po izvorima'!D350+'Prihodi i rashodi po izvorima'!D398+'Prihodi i rashodi po izvorima'!D449+'Prihodi i rashodi po izvorima'!D480</f>
        <v>3388414</v>
      </c>
      <c r="I14" s="92">
        <f>'Prihodi i rashodi po izvorima'!E60+'Prihodi i rashodi po izvorima'!E120+'Prihodi i rashodi po izvorima'!E184+'Prihodi i rashodi po izvorima'!E252+'Prihodi i rashodi po izvorima'!E299+'Prihodi i rashodi po izvorima'!E350+'Prihodi i rashodi po izvorima'!E398+'Prihodi i rashodi po izvorima'!E449+'Prihodi i rashodi po izvorima'!E480</f>
        <v>3388414</v>
      </c>
      <c r="J14" s="92">
        <f>'Prihodi i rashodi po izvorima'!F60+'Prihodi i rashodi po izvorima'!F120+'Prihodi i rashodi po izvorima'!F184+'Prihodi i rashodi po izvorima'!F252+'Prihodi i rashodi po izvorima'!F299+'Prihodi i rashodi po izvorima'!F350+'Prihodi i rashodi po izvorima'!F398+'Prihodi i rashodi po izvorima'!F449+'Prihodi i rashodi po izvorima'!F480</f>
        <v>1568016.7</v>
      </c>
      <c r="K14" s="93">
        <f t="shared" si="2"/>
        <v>113.71948369612494</v>
      </c>
      <c r="L14" s="93">
        <f t="shared" si="3"/>
        <v>46.275829931053288</v>
      </c>
    </row>
    <row r="15" spans="1:12" ht="15.75" x14ac:dyDescent="0.25">
      <c r="B15" s="11"/>
      <c r="C15" s="11"/>
      <c r="D15" s="11">
        <v>312</v>
      </c>
      <c r="E15" s="11"/>
      <c r="F15" s="11" t="s">
        <v>150</v>
      </c>
      <c r="G15" s="92">
        <f>G16</f>
        <v>52456.619999999995</v>
      </c>
      <c r="H15" s="92">
        <f t="shared" ref="H15:J15" si="6">H16</f>
        <v>108171</v>
      </c>
      <c r="I15" s="92">
        <f t="shared" si="6"/>
        <v>108171</v>
      </c>
      <c r="J15" s="92">
        <f t="shared" si="6"/>
        <v>48986.25</v>
      </c>
      <c r="K15" s="93">
        <f t="shared" si="2"/>
        <v>93.384304974281619</v>
      </c>
      <c r="L15" s="93">
        <f t="shared" si="3"/>
        <v>45.285936156640879</v>
      </c>
    </row>
    <row r="16" spans="1:12" ht="15.75" x14ac:dyDescent="0.25">
      <c r="B16" s="11"/>
      <c r="C16" s="11"/>
      <c r="D16" s="11"/>
      <c r="E16" s="11">
        <v>3121</v>
      </c>
      <c r="F16" s="11" t="s">
        <v>150</v>
      </c>
      <c r="G16" s="92">
        <f>'Prihodi i rashodi po izvorima'!C482+'Prihodi i rashodi po izvorima'!C451+'Prihodi i rashodi po izvorima'!C400+'Prihodi i rashodi po izvorima'!C352+'Prihodi i rashodi po izvorima'!C301+'Prihodi i rashodi po izvorima'!C254++'Prihodi i rashodi po izvorima'!C186+'Prihodi i rashodi po izvorima'!C122+'Prihodi i rashodi po izvorima'!C62</f>
        <v>52456.619999999995</v>
      </c>
      <c r="H16" s="92">
        <f>'Prihodi i rashodi po izvorima'!D482+'Prihodi i rashodi po izvorima'!D451+'Prihodi i rashodi po izvorima'!D400+'Prihodi i rashodi po izvorima'!D352+'Prihodi i rashodi po izvorima'!D301+'Prihodi i rashodi po izvorima'!D254++'Prihodi i rashodi po izvorima'!D186+'Prihodi i rashodi po izvorima'!D122+'Prihodi i rashodi po izvorima'!D62</f>
        <v>108171</v>
      </c>
      <c r="I16" s="92">
        <f>'Prihodi i rashodi po izvorima'!E482+'Prihodi i rashodi po izvorima'!E451+'Prihodi i rashodi po izvorima'!E400+'Prihodi i rashodi po izvorima'!E352+'Prihodi i rashodi po izvorima'!E301+'Prihodi i rashodi po izvorima'!E254++'Prihodi i rashodi po izvorima'!E186+'Prihodi i rashodi po izvorima'!E122+'Prihodi i rashodi po izvorima'!E62</f>
        <v>108171</v>
      </c>
      <c r="J16" s="92">
        <f>'Prihodi i rashodi po izvorima'!F61+'Prihodi i rashodi po izvorima'!F121+'Prihodi i rashodi po izvorima'!F185+'Prihodi i rashodi po izvorima'!F253+'Prihodi i rashodi po izvorima'!F300+'Prihodi i rashodi po izvorima'!F351+'Prihodi i rashodi po izvorima'!F399+'Prihodi i rashodi po izvorima'!F450+'Prihodi i rashodi po izvorima'!F481</f>
        <v>48986.25</v>
      </c>
      <c r="K16" s="93">
        <f t="shared" si="2"/>
        <v>93.384304974281619</v>
      </c>
      <c r="L16" s="93">
        <f t="shared" si="3"/>
        <v>45.285936156640879</v>
      </c>
    </row>
    <row r="17" spans="2:12" ht="15.75" x14ac:dyDescent="0.25">
      <c r="B17" s="11"/>
      <c r="C17" s="11"/>
      <c r="D17" s="11">
        <v>313</v>
      </c>
      <c r="E17" s="11"/>
      <c r="F17" s="11" t="s">
        <v>151</v>
      </c>
      <c r="G17" s="92">
        <f>SUM(G18:G19)</f>
        <v>227509.51</v>
      </c>
      <c r="H17" s="92">
        <f t="shared" ref="H17:J17" si="7">SUM(H18:H19)</f>
        <v>558698</v>
      </c>
      <c r="I17" s="92">
        <f t="shared" si="7"/>
        <v>558698</v>
      </c>
      <c r="J17" s="92">
        <f t="shared" si="7"/>
        <v>259059.52000000002</v>
      </c>
      <c r="K17" s="93">
        <f t="shared" si="2"/>
        <v>113.86755656939351</v>
      </c>
      <c r="L17" s="93">
        <f t="shared" si="3"/>
        <v>46.368435183229586</v>
      </c>
    </row>
    <row r="18" spans="2:12" ht="15.75" x14ac:dyDescent="0.25">
      <c r="B18" s="11"/>
      <c r="C18" s="11"/>
      <c r="D18" s="11"/>
      <c r="E18" s="11">
        <v>3132</v>
      </c>
      <c r="F18" s="11" t="s">
        <v>152</v>
      </c>
      <c r="G18" s="92">
        <f>'Prihodi i rashodi po izvorima'!C64+'Prihodi i rashodi po izvorima'!C124+'Prihodi i rashodi po izvorima'!C188+'Prihodi i rashodi po izvorima'!C256+'Prihodi i rashodi po izvorima'!C303+'Prihodi i rashodi po izvorima'!C453+'Prihodi i rashodi po izvorima'!C354</f>
        <v>227509.51</v>
      </c>
      <c r="H18" s="92">
        <f>'Prihodi i rashodi po izvorima'!D64+'Prihodi i rashodi po izvorima'!D124+'Prihodi i rashodi po izvorima'!D188+'Prihodi i rashodi po izvorima'!D256+'Prihodi i rashodi po izvorima'!D303+'Prihodi i rashodi po izvorima'!D453+'Prihodi i rashodi po izvorima'!D402+'Prihodi i rashodi po izvorima'!D484</f>
        <v>558698</v>
      </c>
      <c r="I18" s="92">
        <f>'Prihodi i rashodi po izvorima'!E64+'Prihodi i rashodi po izvorima'!E124+'Prihodi i rashodi po izvorima'!E188+'Prihodi i rashodi po izvorima'!E256+'Prihodi i rashodi po izvorima'!E303+'Prihodi i rashodi po izvorima'!E453+'Prihodi i rashodi po izvorima'!E402+'Prihodi i rashodi po izvorima'!E484</f>
        <v>558698</v>
      </c>
      <c r="J18" s="92">
        <f>'Prihodi i rashodi po izvorima'!F64+'Prihodi i rashodi po izvorima'!F123+'Prihodi i rashodi po izvorima'!F187+'Prihodi i rashodi po izvorima'!F255+'Prihodi i rashodi po izvorima'!F302+'Prihodi i rashodi po izvorima'!F353+'Prihodi i rashodi po izvorima'!F401+'Prihodi i rashodi po izvorima'!F452+'Prihodi i rashodi po izvorima'!F483</f>
        <v>259059.52000000002</v>
      </c>
      <c r="K18" s="93">
        <f t="shared" si="2"/>
        <v>113.86755656939351</v>
      </c>
      <c r="L18" s="93">
        <f t="shared" si="3"/>
        <v>46.368435183229586</v>
      </c>
    </row>
    <row r="19" spans="2:12" ht="15.75" x14ac:dyDescent="0.25">
      <c r="B19" s="11"/>
      <c r="C19" s="11"/>
      <c r="D19" s="11"/>
      <c r="E19" s="11">
        <v>3133</v>
      </c>
      <c r="F19" s="11" t="s">
        <v>153</v>
      </c>
      <c r="G19" s="92">
        <v>0</v>
      </c>
      <c r="H19" s="92">
        <v>0</v>
      </c>
      <c r="I19" s="92">
        <v>0</v>
      </c>
      <c r="J19" s="92">
        <v>0</v>
      </c>
      <c r="K19" s="93" t="e">
        <f t="shared" si="2"/>
        <v>#DIV/0!</v>
      </c>
      <c r="L19" s="93" t="e">
        <f t="shared" si="3"/>
        <v>#DIV/0!</v>
      </c>
    </row>
    <row r="20" spans="2:12" ht="15.75" x14ac:dyDescent="0.25">
      <c r="B20" s="11"/>
      <c r="C20" s="11">
        <v>32</v>
      </c>
      <c r="D20" s="12"/>
      <c r="E20" s="12"/>
      <c r="F20" s="11" t="s">
        <v>13</v>
      </c>
      <c r="G20" s="92">
        <f>G21+G26+G33+G43+G45</f>
        <v>363462.73</v>
      </c>
      <c r="H20" s="92">
        <f t="shared" ref="H20:J20" si="8">H21+H26+H33+H43+H45</f>
        <v>923268</v>
      </c>
      <c r="I20" s="92">
        <f t="shared" si="8"/>
        <v>923268</v>
      </c>
      <c r="J20" s="92">
        <f t="shared" si="8"/>
        <v>457143.89999999997</v>
      </c>
      <c r="K20" s="93">
        <f t="shared" si="2"/>
        <v>125.77462894201008</v>
      </c>
      <c r="L20" s="93">
        <f t="shared" si="3"/>
        <v>49.513673169653877</v>
      </c>
    </row>
    <row r="21" spans="2:12" ht="15.75" x14ac:dyDescent="0.25">
      <c r="B21" s="11"/>
      <c r="C21" s="11"/>
      <c r="D21" s="11">
        <v>321</v>
      </c>
      <c r="E21" s="11"/>
      <c r="F21" s="11" t="s">
        <v>36</v>
      </c>
      <c r="G21" s="92">
        <f>SUM(G22:G25)</f>
        <v>70949.56</v>
      </c>
      <c r="H21" s="92">
        <f t="shared" ref="H21:J21" si="9">SUM(H22:H25)</f>
        <v>205956</v>
      </c>
      <c r="I21" s="92">
        <f t="shared" si="9"/>
        <v>205956</v>
      </c>
      <c r="J21" s="92">
        <f t="shared" si="9"/>
        <v>101633.84</v>
      </c>
      <c r="K21" s="93">
        <f t="shared" si="2"/>
        <v>143.24802014276057</v>
      </c>
      <c r="L21" s="93">
        <f t="shared" si="3"/>
        <v>49.347355745887469</v>
      </c>
    </row>
    <row r="22" spans="2:12" ht="15.75" x14ac:dyDescent="0.25">
      <c r="B22" s="11"/>
      <c r="C22" s="22"/>
      <c r="D22" s="11"/>
      <c r="E22" s="11">
        <v>3211</v>
      </c>
      <c r="F22" s="30" t="s">
        <v>37</v>
      </c>
      <c r="G22" s="92">
        <f>'Prihodi i rashodi po izvorima'!C487+'Prihodi i rashodi po izvorima'!C456+'Prihodi i rashodi po izvorima'!C405+'Prihodi i rashodi po izvorima'!C357+'Prihodi i rashodi po izvorima'!C306+'Prihodi i rashodi po izvorima'!C259+'Prihodi i rashodi po izvorima'!C191+'Prihodi i rashodi po izvorima'!C127+'Prihodi i rashodi po izvorima'!C68</f>
        <v>33127.1</v>
      </c>
      <c r="H22" s="92">
        <f>'Prihodi i rashodi po izvorima'!D487+'Prihodi i rashodi po izvorima'!D456+'Prihodi i rashodi po izvorima'!D405+'Prihodi i rashodi po izvorima'!D357+'Prihodi i rashodi po izvorima'!D306+'Prihodi i rashodi po izvorima'!D259+'Prihodi i rashodi po izvorima'!D191+'Prihodi i rashodi po izvorima'!D127+'Prihodi i rashodi po izvorima'!D68</f>
        <v>87038</v>
      </c>
      <c r="I22" s="92">
        <f>'Prihodi i rashodi po izvorima'!E487+'Prihodi i rashodi po izvorima'!E456+'Prihodi i rashodi po izvorima'!E405+'Prihodi i rashodi po izvorima'!E357+'Prihodi i rashodi po izvorima'!E306+'Prihodi i rashodi po izvorima'!E259+'Prihodi i rashodi po izvorima'!E191+'Prihodi i rashodi po izvorima'!E127+'Prihodi i rashodi po izvorima'!E68</f>
        <v>87038</v>
      </c>
      <c r="J22" s="92">
        <f>'Prihodi i rashodi po izvorima'!F487+'Prihodi i rashodi po izvorima'!F456+'Prihodi i rashodi po izvorima'!F405+'Prihodi i rashodi po izvorima'!F357+'Prihodi i rashodi po izvorima'!F306+'Prihodi i rashodi po izvorima'!F259+'Prihodi i rashodi po izvorima'!F191+'Prihodi i rashodi po izvorima'!F127+'Prihodi i rashodi po izvorima'!F68</f>
        <v>54520.72</v>
      </c>
      <c r="K22" s="93">
        <f t="shared" si="2"/>
        <v>164.58041905267893</v>
      </c>
      <c r="L22" s="93">
        <f t="shared" si="3"/>
        <v>62.640134194259979</v>
      </c>
    </row>
    <row r="23" spans="2:12" ht="15.75" x14ac:dyDescent="0.25">
      <c r="B23" s="11"/>
      <c r="C23" s="22"/>
      <c r="D23" s="12"/>
      <c r="E23" s="11">
        <v>3212</v>
      </c>
      <c r="F23" s="11" t="s">
        <v>154</v>
      </c>
      <c r="G23" s="92">
        <f>'Prihodi i rashodi po izvorima'!C488+'Prihodi i rashodi po izvorima'!C457+'Prihodi i rashodi po izvorima'!C406+'Prihodi i rashodi po izvorima'!C358+'Prihodi i rashodi po izvorima'!C307+'Prihodi i rashodi po izvorima'!C260+'Prihodi i rashodi po izvorima'!C192+'Prihodi i rashodi po izvorima'!C128+'Prihodi i rashodi po izvorima'!C69</f>
        <v>22961.559999999998</v>
      </c>
      <c r="H23" s="92">
        <f>'Prihodi i rashodi po izvorima'!D488+'Prihodi i rashodi po izvorima'!D457+'Prihodi i rashodi po izvorima'!D406+'Prihodi i rashodi po izvorima'!D358+'Prihodi i rashodi po izvorima'!D307+'Prihodi i rashodi po izvorima'!D260+'Prihodi i rashodi po izvorima'!D192+'Prihodi i rashodi po izvorima'!D128+'Prihodi i rashodi po izvorima'!D69</f>
        <v>58290</v>
      </c>
      <c r="I23" s="92">
        <f>'Prihodi i rashodi po izvorima'!E488+'Prihodi i rashodi po izvorima'!E457+'Prihodi i rashodi po izvorima'!E406+'Prihodi i rashodi po izvorima'!E358+'Prihodi i rashodi po izvorima'!E307+'Prihodi i rashodi po izvorima'!E260+'Prihodi i rashodi po izvorima'!E192+'Prihodi i rashodi po izvorima'!E128+'Prihodi i rashodi po izvorima'!E69</f>
        <v>58290</v>
      </c>
      <c r="J23" s="92">
        <f>'Prihodi i rashodi po izvorima'!F488+'Prihodi i rashodi po izvorima'!F457+'Prihodi i rashodi po izvorima'!F406+'Prihodi i rashodi po izvorima'!F358+'Prihodi i rashodi po izvorima'!F307+'Prihodi i rashodi po izvorima'!F260+'Prihodi i rashodi po izvorima'!F192+'Prihodi i rashodi po izvorima'!F128+'Prihodi i rashodi po izvorima'!F69</f>
        <v>29406.97</v>
      </c>
      <c r="K23" s="93">
        <f t="shared" si="2"/>
        <v>128.07043598083058</v>
      </c>
      <c r="L23" s="93">
        <f t="shared" si="3"/>
        <v>50.44942528735632</v>
      </c>
    </row>
    <row r="24" spans="2:12" ht="15.75" x14ac:dyDescent="0.25">
      <c r="B24" s="11"/>
      <c r="C24" s="22"/>
      <c r="D24" s="12"/>
      <c r="E24" s="11">
        <v>3213</v>
      </c>
      <c r="F24" s="11" t="s">
        <v>155</v>
      </c>
      <c r="G24" s="92">
        <f>'Prihodi i rashodi po izvorima'!C489+'Prihodi i rashodi po izvorima'!C458+'Prihodi i rashodi po izvorima'!C407+'Prihodi i rashodi po izvorima'!C359+'Prihodi i rashodi po izvorima'!C308+'Prihodi i rashodi po izvorima'!C261+'Prihodi i rashodi po izvorima'!C193+'Prihodi i rashodi po izvorima'!C129+'Prihodi i rashodi po izvorima'!C70</f>
        <v>14616.4</v>
      </c>
      <c r="H24" s="92">
        <f>'Prihodi i rashodi po izvorima'!D489+'Prihodi i rashodi po izvorima'!D458+'Prihodi i rashodi po izvorima'!D407+'Prihodi i rashodi po izvorima'!D359+'Prihodi i rashodi po izvorima'!D308+'Prihodi i rashodi po izvorima'!D261+'Prihodi i rashodi po izvorima'!D193+'Prihodi i rashodi po izvorima'!D129+'Prihodi i rashodi po izvorima'!D70</f>
        <v>60228</v>
      </c>
      <c r="I24" s="92">
        <f>'Prihodi i rashodi po izvorima'!E489+'Prihodi i rashodi po izvorima'!E458+'Prihodi i rashodi po izvorima'!E407+'Prihodi i rashodi po izvorima'!E359+'Prihodi i rashodi po izvorima'!E308+'Prihodi i rashodi po izvorima'!E261+'Prihodi i rashodi po izvorima'!E193+'Prihodi i rashodi po izvorima'!E129+'Prihodi i rashodi po izvorima'!E70</f>
        <v>60228</v>
      </c>
      <c r="J24" s="92">
        <f>'Prihodi i rashodi po izvorima'!F489+'Prihodi i rashodi po izvorima'!F458+'Prihodi i rashodi po izvorima'!F407+'Prihodi i rashodi po izvorima'!F359+'Prihodi i rashodi po izvorima'!F308+'Prihodi i rashodi po izvorima'!F261+'Prihodi i rashodi po izvorima'!F193+'Prihodi i rashodi po izvorima'!F129+'Prihodi i rashodi po izvorima'!F70</f>
        <v>17510.22</v>
      </c>
      <c r="K24" s="93">
        <f t="shared" si="2"/>
        <v>119.79844558167538</v>
      </c>
      <c r="L24" s="93">
        <f t="shared" si="3"/>
        <v>29.073221757322177</v>
      </c>
    </row>
    <row r="25" spans="2:12" ht="15.75" x14ac:dyDescent="0.25">
      <c r="B25" s="11"/>
      <c r="C25" s="22"/>
      <c r="D25" s="12"/>
      <c r="E25" s="11">
        <v>3214</v>
      </c>
      <c r="F25" s="11" t="s">
        <v>156</v>
      </c>
      <c r="G25" s="92">
        <f>'Prihodi i rashodi po izvorima'!C130+'Prihodi i rashodi po izvorima'!C194+'Prihodi i rashodi po izvorima'!C262+'Prihodi i rashodi po izvorima'!C309+'Prihodi i rashodi po izvorima'!C360+'Prihodi i rashodi po izvorima'!C408</f>
        <v>244.5</v>
      </c>
      <c r="H25" s="92">
        <f>'Prihodi i rashodi po izvorima'!D130+'Prihodi i rashodi po izvorima'!D194+'Prihodi i rashodi po izvorima'!D262+'Prihodi i rashodi po izvorima'!D309+'Prihodi i rashodi po izvorima'!D360+'Prihodi i rashodi po izvorima'!D408</f>
        <v>400</v>
      </c>
      <c r="I25" s="92">
        <f>'Prihodi i rashodi po izvorima'!E130+'Prihodi i rashodi po izvorima'!E194+'Prihodi i rashodi po izvorima'!E262+'Prihodi i rashodi po izvorima'!E309+'Prihodi i rashodi po izvorima'!E360+'Prihodi i rashodi po izvorima'!E408</f>
        <v>400</v>
      </c>
      <c r="J25" s="92">
        <f>'Prihodi i rashodi po izvorima'!F130+'Prihodi i rashodi po izvorima'!F194+'Prihodi i rashodi po izvorima'!F262+'Prihodi i rashodi po izvorima'!F309+'Prihodi i rashodi po izvorima'!F360+'Prihodi i rashodi po izvorima'!F408</f>
        <v>195.93</v>
      </c>
      <c r="K25" s="93">
        <f t="shared" si="2"/>
        <v>80.134969325153378</v>
      </c>
      <c r="L25" s="93">
        <f t="shared" si="3"/>
        <v>48.982500000000002</v>
      </c>
    </row>
    <row r="26" spans="2:12" ht="15.75" x14ac:dyDescent="0.25">
      <c r="B26" s="11"/>
      <c r="C26" s="22"/>
      <c r="D26" s="12">
        <v>322</v>
      </c>
      <c r="E26" s="11"/>
      <c r="F26" s="11" t="s">
        <v>157</v>
      </c>
      <c r="G26" s="92">
        <f>SUM(G27:G32)</f>
        <v>94320.97</v>
      </c>
      <c r="H26" s="92">
        <f t="shared" ref="H26:J26" si="10">SUM(H27:H32)</f>
        <v>203629</v>
      </c>
      <c r="I26" s="92">
        <f t="shared" si="10"/>
        <v>203629</v>
      </c>
      <c r="J26" s="92">
        <f t="shared" si="10"/>
        <v>118172.56999999999</v>
      </c>
      <c r="K26" s="93">
        <f t="shared" si="2"/>
        <v>125.28769583264463</v>
      </c>
      <c r="L26" s="93">
        <f t="shared" si="3"/>
        <v>58.033271292399412</v>
      </c>
    </row>
    <row r="27" spans="2:12" ht="15.75" x14ac:dyDescent="0.25">
      <c r="B27" s="11"/>
      <c r="C27" s="22"/>
      <c r="D27" s="12"/>
      <c r="E27" s="11">
        <v>3221</v>
      </c>
      <c r="F27" s="11" t="s">
        <v>158</v>
      </c>
      <c r="G27" s="92">
        <f>'Prihodi i rashodi po izvorima'!C410+'Prihodi i rashodi po izvorima'!C362+'Prihodi i rashodi po izvorima'!C311+'Prihodi i rashodi po izvorima'!C264+'Prihodi i rashodi po izvorima'!C196+'Prihodi i rashodi po izvorima'!C132+'Prihodi i rashodi po izvorima'!C72</f>
        <v>17185.669999999998</v>
      </c>
      <c r="H27" s="92">
        <f>'Prihodi i rashodi po izvorima'!D410+'Prihodi i rashodi po izvorima'!D362+'Prihodi i rashodi po izvorima'!D311+'Prihodi i rashodi po izvorima'!D264+'Prihodi i rashodi po izvorima'!D196+'Prihodi i rashodi po izvorima'!D132+'Prihodi i rashodi po izvorima'!D72</f>
        <v>31600</v>
      </c>
      <c r="I27" s="92">
        <f>'Prihodi i rashodi po izvorima'!E410+'Prihodi i rashodi po izvorima'!E362+'Prihodi i rashodi po izvorima'!E311+'Prihodi i rashodi po izvorima'!E264+'Prihodi i rashodi po izvorima'!E196+'Prihodi i rashodi po izvorima'!E132+'Prihodi i rashodi po izvorima'!E72</f>
        <v>31600</v>
      </c>
      <c r="J27" s="92">
        <f>'Prihodi i rashodi po izvorima'!F410+'Prihodi i rashodi po izvorima'!F362+'Prihodi i rashodi po izvorima'!F311+'Prihodi i rashodi po izvorima'!F264+'Prihodi i rashodi po izvorima'!F196+'Prihodi i rashodi po izvorima'!F132+'Prihodi i rashodi po izvorima'!F72</f>
        <v>12100.53</v>
      </c>
      <c r="K27" s="93">
        <f t="shared" si="2"/>
        <v>70.410580442892254</v>
      </c>
      <c r="L27" s="93">
        <f t="shared" si="3"/>
        <v>38.292816455696205</v>
      </c>
    </row>
    <row r="28" spans="2:12" ht="15.75" x14ac:dyDescent="0.25">
      <c r="B28" s="11"/>
      <c r="C28" s="22"/>
      <c r="D28" s="12"/>
      <c r="E28" s="11">
        <v>3222</v>
      </c>
      <c r="F28" s="11" t="s">
        <v>251</v>
      </c>
      <c r="G28" s="92">
        <f>'Prihodi i rashodi po izvorima'!C73+'Prihodi i rashodi po izvorima'!C133+'Prihodi i rashodi po izvorima'!C197+'Prihodi i rashodi po izvorima'!C265+'Prihodi i rashodi po izvorima'!C312+'Prihodi i rashodi po izvorima'!C363+'Prihodi i rashodi po izvorima'!C411+'Prihodi i rashodi po izvorima'!C460+'Prihodi i rashodi po izvorima'!C491</f>
        <v>2903.52</v>
      </c>
      <c r="H28" s="92">
        <f>'Prihodi i rashodi po izvorima'!D73+'Prihodi i rashodi po izvorima'!D133+'Prihodi i rashodi po izvorima'!D197+'Prihodi i rashodi po izvorima'!D265+'Prihodi i rashodi po izvorima'!D312+'Prihodi i rashodi po izvorima'!D363+'Prihodi i rashodi po izvorima'!D411+'Prihodi i rashodi po izvorima'!D460+'Prihodi i rashodi po izvorima'!D491</f>
        <v>24797</v>
      </c>
      <c r="I28" s="92">
        <f>'Prihodi i rashodi po izvorima'!E73+'Prihodi i rashodi po izvorima'!E133+'Prihodi i rashodi po izvorima'!E197+'Prihodi i rashodi po izvorima'!E265+'Prihodi i rashodi po izvorima'!E312+'Prihodi i rashodi po izvorima'!E363+'Prihodi i rashodi po izvorima'!E411+'Prihodi i rashodi po izvorima'!E460+'Prihodi i rashodi po izvorima'!E491</f>
        <v>24797</v>
      </c>
      <c r="J28" s="92">
        <f>'Prihodi i rashodi po izvorima'!F73+'Prihodi i rashodi po izvorima'!F133+'Prihodi i rashodi po izvorima'!F197+'Prihodi i rashodi po izvorima'!F265+'Prihodi i rashodi po izvorima'!F312+'Prihodi i rashodi po izvorima'!F363+'Prihodi i rashodi po izvorima'!F411+'Prihodi i rashodi po izvorima'!F460+'Prihodi i rashodi po izvorima'!F491</f>
        <v>7645.24</v>
      </c>
      <c r="K28" s="93">
        <f t="shared" si="2"/>
        <v>263.30936242905165</v>
      </c>
      <c r="L28" s="93">
        <f t="shared" si="3"/>
        <v>30.831310239141828</v>
      </c>
    </row>
    <row r="29" spans="2:12" ht="15.75" x14ac:dyDescent="0.25">
      <c r="B29" s="11"/>
      <c r="C29" s="22"/>
      <c r="D29" s="12"/>
      <c r="E29" s="11">
        <v>3223</v>
      </c>
      <c r="F29" s="11" t="s">
        <v>159</v>
      </c>
      <c r="G29" s="92">
        <f>'Prihodi i rashodi po izvorima'!C198+'Prihodi i rashodi po izvorima'!C134+'Prihodi i rashodi po izvorima'!C74</f>
        <v>65555.149999999994</v>
      </c>
      <c r="H29" s="92">
        <f>'Prihodi i rashodi po izvorima'!D198+'Prihodi i rashodi po izvorima'!D134+'Prihodi i rashodi po izvorima'!D74</f>
        <v>119682</v>
      </c>
      <c r="I29" s="92">
        <f>'Prihodi i rashodi po izvorima'!E198+'Prihodi i rashodi po izvorima'!E134+'Prihodi i rashodi po izvorima'!E74</f>
        <v>119682</v>
      </c>
      <c r="J29" s="92">
        <f>'Prihodi i rashodi po izvorima'!F198+'Prihodi i rashodi po izvorima'!F134+'Prihodi i rashodi po izvorima'!F74</f>
        <v>87456.7</v>
      </c>
      <c r="K29" s="93">
        <f t="shared" si="2"/>
        <v>133.40935075276315</v>
      </c>
      <c r="L29" s="93">
        <f t="shared" si="3"/>
        <v>73.074230042947136</v>
      </c>
    </row>
    <row r="30" spans="2:12" ht="15.75" x14ac:dyDescent="0.25">
      <c r="B30" s="11"/>
      <c r="C30" s="22"/>
      <c r="D30" s="12"/>
      <c r="E30" s="11">
        <v>3224</v>
      </c>
      <c r="F30" s="11" t="s">
        <v>160</v>
      </c>
      <c r="G30" s="92">
        <f>'Prihodi i rashodi po izvorima'!C75+'Prihodi i rashodi po izvorima'!C135+'Prihodi i rashodi po izvorima'!C199+'Prihodi i rashodi po izvorima'!C266+'Prihodi i rashodi po izvorima'!C313+'Prihodi i rashodi po izvorima'!C364+'Prihodi i rashodi po izvorima'!C412+'Prihodi i rashodi po izvorima'!C461</f>
        <v>3510.77</v>
      </c>
      <c r="H30" s="92">
        <f>'Prihodi i rashodi po izvorima'!D75+'Prihodi i rashodi po izvorima'!D135+'Prihodi i rashodi po izvorima'!D199+'Prihodi i rashodi po izvorima'!D266+'Prihodi i rashodi po izvorima'!D313+'Prihodi i rashodi po izvorima'!D364+'Prihodi i rashodi po izvorima'!D412+'Prihodi i rashodi po izvorima'!D461</f>
        <v>8150</v>
      </c>
      <c r="I30" s="92">
        <f>'Prihodi i rashodi po izvorima'!E75+'Prihodi i rashodi po izvorima'!E135+'Prihodi i rashodi po izvorima'!E199+'Prihodi i rashodi po izvorima'!E266+'Prihodi i rashodi po izvorima'!E313+'Prihodi i rashodi po izvorima'!E364+'Prihodi i rashodi po izvorima'!E412+'Prihodi i rashodi po izvorima'!E461</f>
        <v>8150</v>
      </c>
      <c r="J30" s="92">
        <f>'Prihodi i rashodi po izvorima'!F75+'Prihodi i rashodi po izvorima'!F135+'Prihodi i rashodi po izvorima'!F199+'Prihodi i rashodi po izvorima'!F266+'Prihodi i rashodi po izvorima'!F313+'Prihodi i rashodi po izvorima'!F364+'Prihodi i rashodi po izvorima'!F412+'Prihodi i rashodi po izvorima'!F461</f>
        <v>2196.3599999999997</v>
      </c>
      <c r="K30" s="93">
        <f t="shared" si="2"/>
        <v>62.560634846486664</v>
      </c>
      <c r="L30" s="93">
        <f t="shared" si="3"/>
        <v>26.949202453987724</v>
      </c>
    </row>
    <row r="31" spans="2:12" ht="15.75" x14ac:dyDescent="0.25">
      <c r="B31" s="11"/>
      <c r="C31" s="22"/>
      <c r="D31" s="12"/>
      <c r="E31" s="11">
        <v>3225</v>
      </c>
      <c r="F31" s="11" t="s">
        <v>247</v>
      </c>
      <c r="G31" s="92">
        <f>'Prihodi i rashodi po izvorima'!C413+'Prihodi i rashodi po izvorima'!C365+'Prihodi i rashodi po izvorima'!C314+'Prihodi i rashodi po izvorima'!C76+'Prihodi i rashodi po izvorima'!C136+'Prihodi i rashodi po izvorima'!C200+'Prihodi i rashodi po izvorima'!C267</f>
        <v>4999.97</v>
      </c>
      <c r="H31" s="92">
        <f>'Prihodi i rashodi po izvorima'!D413+'Prihodi i rashodi po izvorima'!D365+'Prihodi i rashodi po izvorima'!D314+'Prihodi i rashodi po izvorima'!D76+'Prihodi i rashodi po izvorima'!D136+'Prihodi i rashodi po izvorima'!D200+'Prihodi i rashodi po izvorima'!D267</f>
        <v>11500</v>
      </c>
      <c r="I31" s="92">
        <f>'Prihodi i rashodi po izvorima'!E413+'Prihodi i rashodi po izvorima'!E365+'Prihodi i rashodi po izvorima'!E314+'Prihodi i rashodi po izvorima'!E76+'Prihodi i rashodi po izvorima'!E136+'Prihodi i rashodi po izvorima'!E200+'Prihodi i rashodi po izvorima'!E267</f>
        <v>11500</v>
      </c>
      <c r="J31" s="92">
        <f>'Prihodi i rashodi po izvorima'!F413+'Prihodi i rashodi po izvorima'!F365+'Prihodi i rashodi po izvorima'!F314+'Prihodi i rashodi po izvorima'!F76+'Prihodi i rashodi po izvorima'!F136+'Prihodi i rashodi po izvorima'!F200+'Prihodi i rashodi po izvorima'!F267</f>
        <v>5793.57</v>
      </c>
      <c r="K31" s="93">
        <f t="shared" si="2"/>
        <v>115.87209523257138</v>
      </c>
      <c r="L31" s="93">
        <f t="shared" si="3"/>
        <v>50.378869565217386</v>
      </c>
    </row>
    <row r="32" spans="2:12" ht="15.75" x14ac:dyDescent="0.25">
      <c r="B32" s="11"/>
      <c r="C32" s="22"/>
      <c r="D32" s="12"/>
      <c r="E32" s="11">
        <v>3227</v>
      </c>
      <c r="F32" s="11" t="s">
        <v>161</v>
      </c>
      <c r="G32" s="92">
        <f>'Prihodi i rashodi po izvorima'!C77+'Prihodi i rashodi po izvorima'!C137+'Prihodi i rashodi po izvorima'!C201+'Prihodi i rashodi po izvorima'!C268+'Prihodi i rashodi po izvorima'!C315+'Prihodi i rashodi po izvorima'!C366+'Prihodi i rashodi po izvorima'!C414</f>
        <v>165.89</v>
      </c>
      <c r="H32" s="92">
        <f>'Prihodi i rashodi po izvorima'!D77+'Prihodi i rashodi po izvorima'!D137+'Prihodi i rashodi po izvorima'!D201+'Prihodi i rashodi po izvorima'!D268+'Prihodi i rashodi po izvorima'!D315+'Prihodi i rashodi po izvorima'!D366+'Prihodi i rashodi po izvorima'!D414</f>
        <v>7900</v>
      </c>
      <c r="I32" s="92">
        <f>'Prihodi i rashodi po izvorima'!E77+'Prihodi i rashodi po izvorima'!E137+'Prihodi i rashodi po izvorima'!E201+'Prihodi i rashodi po izvorima'!E268+'Prihodi i rashodi po izvorima'!E315+'Prihodi i rashodi po izvorima'!E366+'Prihodi i rashodi po izvorima'!E414</f>
        <v>7900</v>
      </c>
      <c r="J32" s="92">
        <f>'Prihodi i rashodi po izvorima'!F77+'Prihodi i rashodi po izvorima'!F137+'Prihodi i rashodi po izvorima'!F201+'Prihodi i rashodi po izvorima'!F268+'Prihodi i rashodi po izvorima'!F315+'Prihodi i rashodi po izvorima'!F366+'Prihodi i rashodi po izvorima'!F414</f>
        <v>2980.17</v>
      </c>
      <c r="K32" s="93">
        <f t="shared" si="2"/>
        <v>1796.473566821388</v>
      </c>
      <c r="L32" s="93">
        <f t="shared" si="3"/>
        <v>37.723670886075951</v>
      </c>
    </row>
    <row r="33" spans="2:12" ht="15.75" x14ac:dyDescent="0.25">
      <c r="B33" s="11"/>
      <c r="C33" s="22"/>
      <c r="D33" s="12">
        <v>323</v>
      </c>
      <c r="E33" s="11"/>
      <c r="F33" s="11" t="s">
        <v>162</v>
      </c>
      <c r="G33" s="92">
        <f>SUM(G34:G42)</f>
        <v>159390.70000000001</v>
      </c>
      <c r="H33" s="92">
        <f>SUM(H34:H42)</f>
        <v>436356</v>
      </c>
      <c r="I33" s="92">
        <f>SUM(I34:I42)</f>
        <v>436356</v>
      </c>
      <c r="J33" s="92">
        <f>SUM(J34:J42)</f>
        <v>204090.09999999998</v>
      </c>
      <c r="K33" s="93">
        <f t="shared" si="2"/>
        <v>128.04391975190521</v>
      </c>
      <c r="L33" s="93">
        <f t="shared" si="3"/>
        <v>46.771466417328966</v>
      </c>
    </row>
    <row r="34" spans="2:12" ht="15.75" x14ac:dyDescent="0.25">
      <c r="B34" s="11"/>
      <c r="C34" s="22"/>
      <c r="D34" s="12"/>
      <c r="E34" s="11">
        <v>3231</v>
      </c>
      <c r="F34" s="11" t="s">
        <v>163</v>
      </c>
      <c r="G34" s="92">
        <f>'Prihodi i rashodi po izvorima'!C79+'Prihodi i rashodi po izvorima'!C139+'Prihodi i rashodi po izvorima'!C203+'Prihodi i rashodi po izvorima'!C270+'Prihodi i rashodi po izvorima'!C317+'Prihodi i rashodi po izvorima'!C368+'Prihodi i rashodi po izvorima'!C416</f>
        <v>12654.61</v>
      </c>
      <c r="H34" s="92">
        <f>'Prihodi i rashodi po izvorima'!D79+'Prihodi i rashodi po izvorima'!D139+'Prihodi i rashodi po izvorima'!D203+'Prihodi i rashodi po izvorima'!D270+'Prihodi i rashodi po izvorima'!D317+'Prihodi i rashodi po izvorima'!D368+'Prihodi i rashodi po izvorima'!D416</f>
        <v>18920</v>
      </c>
      <c r="I34" s="92">
        <f>'Prihodi i rashodi po izvorima'!E79+'Prihodi i rashodi po izvorima'!E139+'Prihodi i rashodi po izvorima'!E203+'Prihodi i rashodi po izvorima'!E270+'Prihodi i rashodi po izvorima'!E317+'Prihodi i rashodi po izvorima'!E368+'Prihodi i rashodi po izvorima'!E416</f>
        <v>18920</v>
      </c>
      <c r="J34" s="92">
        <f>'Prihodi i rashodi po izvorima'!F79+'Prihodi i rashodi po izvorima'!F139+'Prihodi i rashodi po izvorima'!F203+'Prihodi i rashodi po izvorima'!F270+'Prihodi i rashodi po izvorima'!F317+'Prihodi i rashodi po izvorima'!F368+'Prihodi i rashodi po izvorima'!F416</f>
        <v>10425.720000000001</v>
      </c>
      <c r="K34" s="93">
        <f t="shared" si="2"/>
        <v>82.38673495271685</v>
      </c>
      <c r="L34" s="93">
        <f t="shared" si="3"/>
        <v>55.104228329809736</v>
      </c>
    </row>
    <row r="35" spans="2:12" ht="15.75" x14ac:dyDescent="0.25">
      <c r="B35" s="11"/>
      <c r="C35" s="22"/>
      <c r="D35" s="12"/>
      <c r="E35" s="11">
        <v>3232</v>
      </c>
      <c r="F35" s="11" t="s">
        <v>164</v>
      </c>
      <c r="G35" s="92">
        <f>'Prihodi i rashodi po izvorima'!C493+'Prihodi i rashodi po izvorima'!C417+'Prihodi i rashodi po izvorima'!C369+'Prihodi i rashodi po izvorima'!C318+'Prihodi i rashodi po izvorima'!C271+'Prihodi i rashodi po izvorima'!C204+'Prihodi i rashodi po izvorima'!C140+'Prihodi i rashodi po izvorima'!C80</f>
        <v>32429.619999999995</v>
      </c>
      <c r="H35" s="92">
        <f>'Prihodi i rashodi po izvorima'!D493+'Prihodi i rashodi po izvorima'!D417+'Prihodi i rashodi po izvorima'!D369+'Prihodi i rashodi po izvorima'!D318+'Prihodi i rashodi po izvorima'!D271+'Prihodi i rashodi po izvorima'!D204+'Prihodi i rashodi po izvorima'!D140+'Prihodi i rashodi po izvorima'!D80</f>
        <v>107270</v>
      </c>
      <c r="I35" s="92">
        <f>'Prihodi i rashodi po izvorima'!E493+'Prihodi i rashodi po izvorima'!E417+'Prihodi i rashodi po izvorima'!E369+'Prihodi i rashodi po izvorima'!E318+'Prihodi i rashodi po izvorima'!E271+'Prihodi i rashodi po izvorima'!E204+'Prihodi i rashodi po izvorima'!E140+'Prihodi i rashodi po izvorima'!E80</f>
        <v>107270</v>
      </c>
      <c r="J35" s="92">
        <f>'Prihodi i rashodi po izvorima'!F493+'Prihodi i rashodi po izvorima'!F417+'Prihodi i rashodi po izvorima'!F369+'Prihodi i rashodi po izvorima'!F318+'Prihodi i rashodi po izvorima'!F271+'Prihodi i rashodi po izvorima'!F204+'Prihodi i rashodi po izvorima'!F140+'Prihodi i rashodi po izvorima'!F80</f>
        <v>44390.229999999996</v>
      </c>
      <c r="K35" s="93">
        <f t="shared" si="2"/>
        <v>136.88174576205336</v>
      </c>
      <c r="L35" s="93">
        <f t="shared" si="3"/>
        <v>41.381774960380348</v>
      </c>
    </row>
    <row r="36" spans="2:12" ht="15.75" x14ac:dyDescent="0.25">
      <c r="B36" s="11"/>
      <c r="C36" s="22"/>
      <c r="D36" s="12"/>
      <c r="E36" s="11">
        <v>3233</v>
      </c>
      <c r="F36" s="11" t="s">
        <v>165</v>
      </c>
      <c r="G36" s="92">
        <f>'Prihodi i rashodi po izvorima'!C81+'Prihodi i rashodi po izvorima'!C141+'Prihodi i rashodi po izvorima'!C205+'Prihodi i rashodi po izvorima'!C272+'Prihodi i rashodi po izvorima'!C319+'Prihodi i rashodi po izvorima'!C370+'Prihodi i rashodi po izvorima'!C418+'Prihodi i rashodi po izvorima'!C463+'Prihodi i rashodi po izvorima'!C494</f>
        <v>12770.21</v>
      </c>
      <c r="H36" s="92">
        <f>'Prihodi i rashodi po izvorima'!D81+'Prihodi i rashodi po izvorima'!D141+'Prihodi i rashodi po izvorima'!D205+'Prihodi i rashodi po izvorima'!D272+'Prihodi i rashodi po izvorima'!D319+'Prihodi i rashodi po izvorima'!D370+'Prihodi i rashodi po izvorima'!D418+'Prihodi i rashodi po izvorima'!D463+'Prihodi i rashodi po izvorima'!D494</f>
        <v>47973</v>
      </c>
      <c r="I36" s="92">
        <f>'Prihodi i rashodi po izvorima'!E81+'Prihodi i rashodi po izvorima'!E141+'Prihodi i rashodi po izvorima'!E205+'Prihodi i rashodi po izvorima'!E272+'Prihodi i rashodi po izvorima'!E319+'Prihodi i rashodi po izvorima'!E370+'Prihodi i rashodi po izvorima'!E418+'Prihodi i rashodi po izvorima'!E463+'Prihodi i rashodi po izvorima'!E494</f>
        <v>47973</v>
      </c>
      <c r="J36" s="92">
        <f>'Prihodi i rashodi po izvorima'!F81+'Prihodi i rashodi po izvorima'!F141+'Prihodi i rashodi po izvorima'!F205+'Prihodi i rashodi po izvorima'!F272+'Prihodi i rashodi po izvorima'!F319+'Prihodi i rashodi po izvorima'!F370+'Prihodi i rashodi po izvorima'!F418+'Prihodi i rashodi po izvorima'!F463+'Prihodi i rashodi po izvorima'!F494</f>
        <v>8470.32</v>
      </c>
      <c r="K36" s="93">
        <f t="shared" si="2"/>
        <v>66.3287447896315</v>
      </c>
      <c r="L36" s="93">
        <f t="shared" si="3"/>
        <v>17.656431742855354</v>
      </c>
    </row>
    <row r="37" spans="2:12" ht="15.75" x14ac:dyDescent="0.25">
      <c r="B37" s="11"/>
      <c r="C37" s="22"/>
      <c r="D37" s="12"/>
      <c r="E37" s="11">
        <v>3234</v>
      </c>
      <c r="F37" s="11" t="s">
        <v>166</v>
      </c>
      <c r="G37" s="92">
        <f>'Prihodi i rashodi po izvorima'!C206+'Prihodi i rashodi po izvorima'!C82</f>
        <v>12002.439999999999</v>
      </c>
      <c r="H37" s="92">
        <f>'Prihodi i rashodi po izvorima'!D206+'Prihodi i rashodi po izvorima'!D82</f>
        <v>29810</v>
      </c>
      <c r="I37" s="92">
        <f>'Prihodi i rashodi po izvorima'!E206+'Prihodi i rashodi po izvorima'!E82</f>
        <v>29810</v>
      </c>
      <c r="J37" s="92">
        <f>'Prihodi i rashodi po izvorima'!F206+'Prihodi i rashodi po izvorima'!F82</f>
        <v>10018.200000000001</v>
      </c>
      <c r="K37" s="93">
        <f t="shared" si="2"/>
        <v>83.468028167605937</v>
      </c>
      <c r="L37" s="93">
        <f t="shared" si="3"/>
        <v>33.606843341160683</v>
      </c>
    </row>
    <row r="38" spans="2:12" ht="15.75" x14ac:dyDescent="0.25">
      <c r="B38" s="11"/>
      <c r="C38" s="22"/>
      <c r="D38" s="12"/>
      <c r="E38" s="11">
        <v>3235</v>
      </c>
      <c r="F38" s="11" t="s">
        <v>167</v>
      </c>
      <c r="G38" s="92">
        <f>'Prihodi i rashodi po izvorima'!C83+'Prihodi i rashodi po izvorima'!C142+'Prihodi i rashodi po izvorima'!C207+'Prihodi i rashodi po izvorima'!C273+'Prihodi i rashodi po izvorima'!C320+'Prihodi i rashodi po izvorima'!C371+'Prihodi i rashodi po izvorima'!C419</f>
        <v>10584.24</v>
      </c>
      <c r="H38" s="92">
        <f>'Prihodi i rashodi po izvorima'!D83+'Prihodi i rashodi po izvorima'!D142+'Prihodi i rashodi po izvorima'!D207+'Prihodi i rashodi po izvorima'!D273+'Prihodi i rashodi po izvorima'!D320+'Prihodi i rashodi po izvorima'!D371+'Prihodi i rashodi po izvorima'!D419</f>
        <v>26705</v>
      </c>
      <c r="I38" s="92">
        <f>'Prihodi i rashodi po izvorima'!E83+'Prihodi i rashodi po izvorima'!E142+'Prihodi i rashodi po izvorima'!E207+'Prihodi i rashodi po izvorima'!E273+'Prihodi i rashodi po izvorima'!E320+'Prihodi i rashodi po izvorima'!E371+'Prihodi i rashodi po izvorima'!E419</f>
        <v>26705</v>
      </c>
      <c r="J38" s="92">
        <f>'Prihodi i rashodi po izvorima'!F83+'Prihodi i rashodi po izvorima'!F142+'Prihodi i rashodi po izvorima'!F207+'Prihodi i rashodi po izvorima'!F273+'Prihodi i rashodi po izvorima'!F320+'Prihodi i rashodi po izvorima'!F371+'Prihodi i rashodi po izvorima'!F419</f>
        <v>14330.350000000002</v>
      </c>
      <c r="K38" s="93">
        <f t="shared" si="2"/>
        <v>135.39328284317062</v>
      </c>
      <c r="L38" s="93">
        <f t="shared" si="3"/>
        <v>53.661673843849478</v>
      </c>
    </row>
    <row r="39" spans="2:12" ht="15.75" x14ac:dyDescent="0.25">
      <c r="B39" s="11"/>
      <c r="C39" s="22"/>
      <c r="D39" s="12"/>
      <c r="E39" s="11">
        <v>3236</v>
      </c>
      <c r="F39" s="11" t="s">
        <v>168</v>
      </c>
      <c r="G39" s="92">
        <f>'Prihodi i rashodi po izvorima'!C84+'Prihodi i rashodi po izvorima'!C208</f>
        <v>0</v>
      </c>
      <c r="H39" s="92">
        <f>'Prihodi i rashodi po izvorima'!D84+'Prihodi i rashodi po izvorima'!D208</f>
        <v>6000</v>
      </c>
      <c r="I39" s="92">
        <f>'Prihodi i rashodi po izvorima'!E84+'Prihodi i rashodi po izvorima'!E208</f>
        <v>6000</v>
      </c>
      <c r="J39" s="92">
        <f>'Prihodi i rashodi po izvorima'!F84+'Prihodi i rashodi po izvorima'!F208</f>
        <v>5715</v>
      </c>
      <c r="K39" s="93" t="e">
        <f t="shared" si="2"/>
        <v>#DIV/0!</v>
      </c>
      <c r="L39" s="93">
        <f t="shared" si="3"/>
        <v>95.25</v>
      </c>
    </row>
    <row r="40" spans="2:12" ht="15.75" x14ac:dyDescent="0.25">
      <c r="B40" s="11"/>
      <c r="C40" s="22"/>
      <c r="D40" s="12"/>
      <c r="E40" s="11">
        <v>3237</v>
      </c>
      <c r="F40" s="11" t="s">
        <v>169</v>
      </c>
      <c r="G40" s="92">
        <f>'Prihodi i rashodi po izvorima'!C464+'Prihodi i rashodi po izvorima'!C420+'Prihodi i rashodi po izvorima'!C372+'Prihodi i rashodi po izvorima'!C321+'Prihodi i rashodi po izvorima'!C274+'Prihodi i rashodi po izvorima'!C209+'Prihodi i rashodi po izvorima'!C143+'Prihodi i rashodi po izvorima'!C85</f>
        <v>55867.96</v>
      </c>
      <c r="H40" s="92">
        <f>'Prihodi i rashodi po izvorima'!D464+'Prihodi i rashodi po izvorima'!D420+'Prihodi i rashodi po izvorima'!D372+'Prihodi i rashodi po izvorima'!D321+'Prihodi i rashodi po izvorima'!D274+'Prihodi i rashodi po izvorima'!D209+'Prihodi i rashodi po izvorima'!D143+'Prihodi i rashodi po izvorima'!D85</f>
        <v>140107</v>
      </c>
      <c r="I40" s="92">
        <f>'Prihodi i rashodi po izvorima'!E464+'Prihodi i rashodi po izvorima'!E420+'Prihodi i rashodi po izvorima'!E372+'Prihodi i rashodi po izvorima'!E321+'Prihodi i rashodi po izvorima'!E274+'Prihodi i rashodi po izvorima'!E209+'Prihodi i rashodi po izvorima'!E143+'Prihodi i rashodi po izvorima'!E85</f>
        <v>140107</v>
      </c>
      <c r="J40" s="92">
        <f>'Prihodi i rashodi po izvorima'!F464+'Prihodi i rashodi po izvorima'!F420+'Prihodi i rashodi po izvorima'!F372+'Prihodi i rashodi po izvorima'!F321+'Prihodi i rashodi po izvorima'!F274+'Prihodi i rashodi po izvorima'!F209+'Prihodi i rashodi po izvorima'!F143+'Prihodi i rashodi po izvorima'!F85</f>
        <v>93897.04</v>
      </c>
      <c r="K40" s="93">
        <f t="shared" si="2"/>
        <v>168.06956974981725</v>
      </c>
      <c r="L40" s="93">
        <f t="shared" si="3"/>
        <v>67.018093314395415</v>
      </c>
    </row>
    <row r="41" spans="2:12" ht="15.75" x14ac:dyDescent="0.25">
      <c r="B41" s="11"/>
      <c r="C41" s="22"/>
      <c r="D41" s="12"/>
      <c r="E41" s="11">
        <v>3238</v>
      </c>
      <c r="F41" s="11" t="s">
        <v>170</v>
      </c>
      <c r="G41" s="92">
        <f>'Prihodi i rashodi po izvorima'!C86+'Prihodi i rashodi po izvorima'!C210+'Prihodi i rashodi po izvorima'!C322+'Prihodi i rashodi po izvorima'!C373+'Prihodi i rashodi po izvorima'!C421</f>
        <v>2487.92</v>
      </c>
      <c r="H41" s="92">
        <f>'Prihodi i rashodi po izvorima'!D86+'Prihodi i rashodi po izvorima'!D210+'Prihodi i rashodi po izvorima'!D322+'Prihodi i rashodi po izvorima'!D373+'Prihodi i rashodi po izvorima'!D421</f>
        <v>10167</v>
      </c>
      <c r="I41" s="92">
        <f>'Prihodi i rashodi po izvorima'!E86+'Prihodi i rashodi po izvorima'!E210+'Prihodi i rashodi po izvorima'!E322+'Prihodi i rashodi po izvorima'!E373+'Prihodi i rashodi po izvorima'!E421</f>
        <v>10167</v>
      </c>
      <c r="J41" s="92">
        <f>'Prihodi i rashodi po izvorima'!F86+'Prihodi i rashodi po izvorima'!F210+'Prihodi i rashodi po izvorima'!F322+'Prihodi i rashodi po izvorima'!F373+'Prihodi i rashodi po izvorima'!F421</f>
        <v>3803.08</v>
      </c>
      <c r="K41" s="93">
        <f t="shared" si="2"/>
        <v>152.86182835460946</v>
      </c>
      <c r="L41" s="93">
        <f t="shared" si="3"/>
        <v>37.406117832202227</v>
      </c>
    </row>
    <row r="42" spans="2:12" ht="15.75" x14ac:dyDescent="0.25">
      <c r="B42" s="11"/>
      <c r="C42" s="22"/>
      <c r="D42" s="12"/>
      <c r="E42" s="11">
        <v>3239</v>
      </c>
      <c r="F42" s="11" t="s">
        <v>171</v>
      </c>
      <c r="G42" s="92">
        <f>'Prihodi i rashodi po izvorima'!C87+'Prihodi i rashodi po izvorima'!C144+'Prihodi i rashodi po izvorima'!C211+'Prihodi i rashodi po izvorima'!C275+'Prihodi i rashodi po izvorima'!C323+'Prihodi i rashodi po izvorima'!C374+'Prihodi i rashodi po izvorima'!C422+'Prihodi i rashodi po izvorima'!C465</f>
        <v>20593.7</v>
      </c>
      <c r="H42" s="92">
        <f>'Prihodi i rashodi po izvorima'!D87+'Prihodi i rashodi po izvorima'!D144+'Prihodi i rashodi po izvorima'!D211+'Prihodi i rashodi po izvorima'!D275+'Prihodi i rashodi po izvorima'!D323+'Prihodi i rashodi po izvorima'!D374+'Prihodi i rashodi po izvorima'!D422+'Prihodi i rashodi po izvorima'!D465</f>
        <v>49404</v>
      </c>
      <c r="I42" s="92">
        <f>'Prihodi i rashodi po izvorima'!E87+'Prihodi i rashodi po izvorima'!E144+'Prihodi i rashodi po izvorima'!E211+'Prihodi i rashodi po izvorima'!E275+'Prihodi i rashodi po izvorima'!E323+'Prihodi i rashodi po izvorima'!E374+'Prihodi i rashodi po izvorima'!E422+'Prihodi i rashodi po izvorima'!E465</f>
        <v>49404</v>
      </c>
      <c r="J42" s="92">
        <f>'Prihodi i rashodi po izvorima'!F87+'Prihodi i rashodi po izvorima'!F144+'Prihodi i rashodi po izvorima'!F211+'Prihodi i rashodi po izvorima'!F275+'Prihodi i rashodi po izvorima'!F323+'Prihodi i rashodi po izvorima'!F374+'Prihodi i rashodi po izvorima'!F422+'Prihodi i rashodi po izvorima'!F465</f>
        <v>13040.16</v>
      </c>
      <c r="K42" s="93">
        <f t="shared" si="2"/>
        <v>63.321112767496857</v>
      </c>
      <c r="L42" s="93">
        <f t="shared" si="3"/>
        <v>26.394947777507895</v>
      </c>
    </row>
    <row r="43" spans="2:12" ht="15.75" x14ac:dyDescent="0.25">
      <c r="B43" s="11"/>
      <c r="C43" s="11"/>
      <c r="D43" s="11">
        <v>324</v>
      </c>
      <c r="E43" s="12"/>
      <c r="F43" s="11" t="s">
        <v>172</v>
      </c>
      <c r="G43" s="92">
        <f>G44</f>
        <v>4490.04</v>
      </c>
      <c r="H43" s="92">
        <f t="shared" ref="H43:J43" si="11">H44</f>
        <v>7277</v>
      </c>
      <c r="I43" s="92">
        <f t="shared" si="11"/>
        <v>7277</v>
      </c>
      <c r="J43" s="92">
        <f t="shared" si="11"/>
        <v>5244.38</v>
      </c>
      <c r="K43" s="93">
        <f t="shared" si="2"/>
        <v>116.80029576573929</v>
      </c>
      <c r="L43" s="93">
        <f t="shared" si="3"/>
        <v>72.067885117493475</v>
      </c>
    </row>
    <row r="44" spans="2:12" ht="15.75" x14ac:dyDescent="0.25">
      <c r="B44" s="11"/>
      <c r="C44" s="11"/>
      <c r="D44" s="12"/>
      <c r="E44" s="11">
        <v>3241</v>
      </c>
      <c r="F44" s="11" t="s">
        <v>172</v>
      </c>
      <c r="G44" s="92">
        <f>'Prihodi i rashodi po izvorima'!C89+'Prihodi i rashodi po izvorima'!C146+'Prihodi i rashodi po izvorima'!C213+'Prihodi i rashodi po izvorima'!C277+'Prihodi i rashodi po izvorima'!C325+'Prihodi i rashodi po izvorima'!C376+'Prihodi i rashodi po izvorima'!C424</f>
        <v>4490.04</v>
      </c>
      <c r="H44" s="92">
        <f>'Prihodi i rashodi po izvorima'!D89+'Prihodi i rashodi po izvorima'!D146+'Prihodi i rashodi po izvorima'!D213+'Prihodi i rashodi po izvorima'!D277+'Prihodi i rashodi po izvorima'!D325+'Prihodi i rashodi po izvorima'!D376+'Prihodi i rashodi po izvorima'!D424</f>
        <v>7277</v>
      </c>
      <c r="I44" s="92">
        <f>'Prihodi i rashodi po izvorima'!E89+'Prihodi i rashodi po izvorima'!E146+'Prihodi i rashodi po izvorima'!E213+'Prihodi i rashodi po izvorima'!E277+'Prihodi i rashodi po izvorima'!E325+'Prihodi i rashodi po izvorima'!E376+'Prihodi i rashodi po izvorima'!E424</f>
        <v>7277</v>
      </c>
      <c r="J44" s="92">
        <f>'Prihodi i rashodi po izvorima'!F89+'Prihodi i rashodi po izvorima'!F146+'Prihodi i rashodi po izvorima'!F213+'Prihodi i rashodi po izvorima'!F277+'Prihodi i rashodi po izvorima'!F325+'Prihodi i rashodi po izvorima'!F376+'Prihodi i rashodi po izvorima'!F424</f>
        <v>5244.38</v>
      </c>
      <c r="K44" s="93">
        <f t="shared" si="2"/>
        <v>116.80029576573929</v>
      </c>
      <c r="L44" s="93">
        <f t="shared" si="3"/>
        <v>72.067885117493475</v>
      </c>
    </row>
    <row r="45" spans="2:12" ht="15.75" x14ac:dyDescent="0.25">
      <c r="B45" s="11"/>
      <c r="C45" s="11"/>
      <c r="D45" s="11">
        <v>329</v>
      </c>
      <c r="E45" s="11"/>
      <c r="F45" s="11" t="s">
        <v>173</v>
      </c>
      <c r="G45" s="92">
        <f>SUM(G46:G51)</f>
        <v>34311.460000000006</v>
      </c>
      <c r="H45" s="92">
        <f t="shared" ref="H45:J45" si="12">SUM(H46:H51)</f>
        <v>70050</v>
      </c>
      <c r="I45" s="92">
        <f t="shared" si="12"/>
        <v>70050</v>
      </c>
      <c r="J45" s="92">
        <f t="shared" si="12"/>
        <v>28003.009999999995</v>
      </c>
      <c r="K45" s="93">
        <f t="shared" si="2"/>
        <v>81.614160400052896</v>
      </c>
      <c r="L45" s="93">
        <f t="shared" si="3"/>
        <v>39.97574589578872</v>
      </c>
    </row>
    <row r="46" spans="2:12" ht="15.75" x14ac:dyDescent="0.25">
      <c r="B46" s="11"/>
      <c r="C46" s="11"/>
      <c r="D46" s="11"/>
      <c r="E46" s="11">
        <v>3292</v>
      </c>
      <c r="F46" s="11" t="s">
        <v>174</v>
      </c>
      <c r="G46" s="92">
        <f>'Prihodi i rashodi po izvorima'!C215+'Prihodi i rashodi po izvorima'!C148</f>
        <v>9046.7800000000007</v>
      </c>
      <c r="H46" s="92">
        <f>'Prihodi i rashodi po izvorima'!D215+'Prihodi i rashodi po izvorima'!D148</f>
        <v>19000</v>
      </c>
      <c r="I46" s="92">
        <f>'Prihodi i rashodi po izvorima'!E215+'Prihodi i rashodi po izvorima'!E148</f>
        <v>19000</v>
      </c>
      <c r="J46" s="92">
        <f>'Prihodi i rashodi po izvorima'!F215+'Prihodi i rashodi po izvorima'!F148</f>
        <v>8240.64</v>
      </c>
      <c r="K46" s="93">
        <f t="shared" si="2"/>
        <v>91.089205219978808</v>
      </c>
      <c r="L46" s="93">
        <f t="shared" si="3"/>
        <v>43.37178947368421</v>
      </c>
    </row>
    <row r="47" spans="2:12" ht="15.75" x14ac:dyDescent="0.25">
      <c r="B47" s="11"/>
      <c r="C47" s="11"/>
      <c r="D47" s="11"/>
      <c r="E47" s="11">
        <v>3293</v>
      </c>
      <c r="F47" s="11" t="s">
        <v>175</v>
      </c>
      <c r="G47" s="92">
        <f>'Prihodi i rashodi po izvorima'!C91+'Prihodi i rashodi po izvorima'!C149+'Prihodi i rashodi po izvorima'!C216+'Prihodi i rashodi po izvorima'!C279+'Prihodi i rashodi po izvorima'!C327+'Prihodi i rashodi po izvorima'!C378+'Prihodi i rashodi po izvorima'!C426+'Prihodi i rashodi po izvorima'!C467</f>
        <v>5013.1499999999996</v>
      </c>
      <c r="H47" s="92">
        <f>'Prihodi i rashodi po izvorima'!D91+'Prihodi i rashodi po izvorima'!D149+'Prihodi i rashodi po izvorima'!D216+'Prihodi i rashodi po izvorima'!D279+'Prihodi i rashodi po izvorima'!D327+'Prihodi i rashodi po izvorima'!D378+'Prihodi i rashodi po izvorima'!D426+'Prihodi i rashodi po izvorima'!D467</f>
        <v>16303</v>
      </c>
      <c r="I47" s="92">
        <f>'Prihodi i rashodi po izvorima'!E91+'Prihodi i rashodi po izvorima'!E149+'Prihodi i rashodi po izvorima'!E216+'Prihodi i rashodi po izvorima'!E279+'Prihodi i rashodi po izvorima'!E327+'Prihodi i rashodi po izvorima'!E378+'Prihodi i rashodi po izvorima'!E426+'Prihodi i rashodi po izvorima'!E467</f>
        <v>16303</v>
      </c>
      <c r="J47" s="92">
        <f>'Prihodi i rashodi po izvorima'!F91+'Prihodi i rashodi po izvorima'!F149+'Prihodi i rashodi po izvorima'!F216+'Prihodi i rashodi po izvorima'!F279+'Prihodi i rashodi po izvorima'!F327+'Prihodi i rashodi po izvorima'!F378+'Prihodi i rashodi po izvorima'!F426+'Prihodi i rashodi po izvorima'!F467</f>
        <v>6207.39</v>
      </c>
      <c r="K47" s="93">
        <f t="shared" si="2"/>
        <v>123.82214775141381</v>
      </c>
      <c r="L47" s="93">
        <f t="shared" si="3"/>
        <v>38.075139544869046</v>
      </c>
    </row>
    <row r="48" spans="2:12" ht="15.75" x14ac:dyDescent="0.25">
      <c r="B48" s="11"/>
      <c r="C48" s="11"/>
      <c r="D48" s="11"/>
      <c r="E48" s="11">
        <v>3294</v>
      </c>
      <c r="F48" s="11" t="s">
        <v>208</v>
      </c>
      <c r="G48" s="92">
        <f>'Prihodi i rashodi po izvorima'!C427+'Prihodi i rashodi po izvorima'!C379+'Prihodi i rashodi po izvorima'!C328+'Prihodi i rashodi po izvorima'!C280+'Prihodi i rashodi po izvorima'!C217+'Prihodi i rashodi po izvorima'!C150+'Prihodi i rashodi po izvorima'!C92</f>
        <v>5898.8700000000008</v>
      </c>
      <c r="H48" s="92">
        <f>'Prihodi i rashodi po izvorima'!D427+'Prihodi i rashodi po izvorima'!D379+'Prihodi i rashodi po izvorima'!D328+'Prihodi i rashodi po izvorima'!D280+'Prihodi i rashodi po izvorima'!D217+'Prihodi i rashodi po izvorima'!D150+'Prihodi i rashodi po izvorima'!D92</f>
        <v>10185</v>
      </c>
      <c r="I48" s="92">
        <f>'Prihodi i rashodi po izvorima'!E427+'Prihodi i rashodi po izvorima'!E379+'Prihodi i rashodi po izvorima'!E328+'Prihodi i rashodi po izvorima'!E280+'Prihodi i rashodi po izvorima'!E217+'Prihodi i rashodi po izvorima'!E150+'Prihodi i rashodi po izvorima'!E92</f>
        <v>10185</v>
      </c>
      <c r="J48" s="92">
        <f>'Prihodi i rashodi po izvorima'!F427+'Prihodi i rashodi po izvorima'!F379+'Prihodi i rashodi po izvorima'!F328+'Prihodi i rashodi po izvorima'!F280+'Prihodi i rashodi po izvorima'!F217+'Prihodi i rashodi po izvorima'!F150+'Prihodi i rashodi po izvorima'!F92</f>
        <v>6476.5499999999993</v>
      </c>
      <c r="K48" s="93">
        <f t="shared" si="2"/>
        <v>109.79306206103878</v>
      </c>
      <c r="L48" s="93">
        <f t="shared" si="3"/>
        <v>63.589101620029453</v>
      </c>
    </row>
    <row r="49" spans="2:12" ht="15.75" x14ac:dyDescent="0.25">
      <c r="B49" s="11"/>
      <c r="C49" s="11"/>
      <c r="D49" s="11"/>
      <c r="E49" s="11">
        <v>3295</v>
      </c>
      <c r="F49" s="11" t="s">
        <v>176</v>
      </c>
      <c r="G49" s="92">
        <f>'Prihodi i rashodi po izvorima'!C93+'Prihodi i rashodi po izvorima'!C218+'Prihodi i rashodi po izvorima'!C329+'Prihodi i rashodi po izvorima'!C380+'Prihodi i rashodi po izvorima'!C428</f>
        <v>1244.2</v>
      </c>
      <c r="H49" s="92">
        <f>'Prihodi i rashodi po izvorima'!D93+'Prihodi i rashodi po izvorima'!D218+'Prihodi i rashodi po izvorima'!D329+'Prihodi i rashodi po izvorima'!D380+'Prihodi i rashodi po izvorima'!D428</f>
        <v>2776</v>
      </c>
      <c r="I49" s="92">
        <f>'Prihodi i rashodi po izvorima'!E93+'Prihodi i rashodi po izvorima'!E218+'Prihodi i rashodi po izvorima'!E329+'Prihodi i rashodi po izvorima'!E380+'Prihodi i rashodi po izvorima'!E428</f>
        <v>2776</v>
      </c>
      <c r="J49" s="92">
        <f>'Prihodi i rashodi po izvorima'!F93+'Prihodi i rashodi po izvorima'!F218+'Prihodi i rashodi po izvorima'!F329+'Prihodi i rashodi po izvorima'!F380+'Prihodi i rashodi po izvorima'!F428</f>
        <v>1076.19</v>
      </c>
      <c r="K49" s="93">
        <f t="shared" si="2"/>
        <v>86.496543963992934</v>
      </c>
      <c r="L49" s="93">
        <f t="shared" si="3"/>
        <v>38.767651296829975</v>
      </c>
    </row>
    <row r="50" spans="2:12" ht="15.75" x14ac:dyDescent="0.25">
      <c r="B50" s="11"/>
      <c r="C50" s="11"/>
      <c r="D50" s="11"/>
      <c r="E50" s="11">
        <v>3296</v>
      </c>
      <c r="F50" s="11" t="s">
        <v>203</v>
      </c>
      <c r="G50" s="92">
        <f>'Prihodi i rashodi po izvorima'!C94</f>
        <v>0</v>
      </c>
      <c r="H50" s="92">
        <f>'Prihodi i rashodi po izvorima'!D94</f>
        <v>0</v>
      </c>
      <c r="I50" s="92">
        <f>'Prihodi i rashodi po izvorima'!E94</f>
        <v>0</v>
      </c>
      <c r="J50" s="92">
        <f>'Prihodi i rashodi po izvorima'!F94</f>
        <v>0</v>
      </c>
      <c r="K50" s="93" t="e">
        <f t="shared" si="2"/>
        <v>#DIV/0!</v>
      </c>
      <c r="L50" s="93" t="e">
        <f t="shared" si="3"/>
        <v>#DIV/0!</v>
      </c>
    </row>
    <row r="51" spans="2:12" ht="15.75" x14ac:dyDescent="0.25">
      <c r="B51" s="11"/>
      <c r="C51" s="11"/>
      <c r="D51" s="11"/>
      <c r="E51" s="11">
        <v>3299</v>
      </c>
      <c r="F51" s="11" t="s">
        <v>173</v>
      </c>
      <c r="G51" s="92">
        <f>'Prihodi i rashodi po izvorima'!C468+'Prihodi i rashodi po izvorima'!C429+'Prihodi i rashodi po izvorima'!C381+'Prihodi i rashodi po izvorima'!C330+'Prihodi i rashodi po izvorima'!C281+'Prihodi i rashodi po izvorima'!C219+'Prihodi i rashodi po izvorima'!C151+'Prihodi i rashodi po izvorima'!C95</f>
        <v>13108.460000000001</v>
      </c>
      <c r="H51" s="92">
        <f>'Prihodi i rashodi po izvorima'!D468+'Prihodi i rashodi po izvorima'!D429+'Prihodi i rashodi po izvorima'!D381+'Prihodi i rashodi po izvorima'!D330+'Prihodi i rashodi po izvorima'!D281+'Prihodi i rashodi po izvorima'!D219+'Prihodi i rashodi po izvorima'!D151+'Prihodi i rashodi po izvorima'!D95</f>
        <v>21786</v>
      </c>
      <c r="I51" s="92">
        <f>'Prihodi i rashodi po izvorima'!E468+'Prihodi i rashodi po izvorima'!E429+'Prihodi i rashodi po izvorima'!E381+'Prihodi i rashodi po izvorima'!E330+'Prihodi i rashodi po izvorima'!E281+'Prihodi i rashodi po izvorima'!E219+'Prihodi i rashodi po izvorima'!E151+'Prihodi i rashodi po izvorima'!E95</f>
        <v>21786</v>
      </c>
      <c r="J51" s="92">
        <f>'Prihodi i rashodi po izvorima'!F468+'Prihodi i rashodi po izvorima'!F429+'Prihodi i rashodi po izvorima'!F381+'Prihodi i rashodi po izvorima'!F330+'Prihodi i rashodi po izvorima'!F281+'Prihodi i rashodi po izvorima'!F219+'Prihodi i rashodi po izvorima'!F151+'Prihodi i rashodi po izvorima'!F95</f>
        <v>6002.24</v>
      </c>
      <c r="K51" s="93">
        <f t="shared" si="2"/>
        <v>45.789055312370785</v>
      </c>
      <c r="L51" s="93">
        <f t="shared" si="3"/>
        <v>27.550904250436059</v>
      </c>
    </row>
    <row r="52" spans="2:12" ht="15.75" x14ac:dyDescent="0.25">
      <c r="B52" s="11"/>
      <c r="C52" s="11">
        <v>34</v>
      </c>
      <c r="D52" s="11"/>
      <c r="E52" s="11"/>
      <c r="F52" s="11" t="s">
        <v>177</v>
      </c>
      <c r="G52" s="92">
        <f>G53</f>
        <v>1367.35</v>
      </c>
      <c r="H52" s="92">
        <f t="shared" ref="H52:J52" si="13">H53</f>
        <v>3000</v>
      </c>
      <c r="I52" s="92">
        <f>I53</f>
        <v>3000</v>
      </c>
      <c r="J52" s="92">
        <f t="shared" si="13"/>
        <v>1570.02</v>
      </c>
      <c r="K52" s="93">
        <f t="shared" si="2"/>
        <v>114.82210114454969</v>
      </c>
      <c r="L52" s="93">
        <f t="shared" si="3"/>
        <v>52.334000000000003</v>
      </c>
    </row>
    <row r="53" spans="2:12" ht="15.75" x14ac:dyDescent="0.25">
      <c r="B53" s="11"/>
      <c r="C53" s="11"/>
      <c r="D53" s="11">
        <v>343</v>
      </c>
      <c r="E53" s="11"/>
      <c r="F53" s="11" t="s">
        <v>178</v>
      </c>
      <c r="G53" s="92">
        <f>SUM(G54:G56)</f>
        <v>1367.35</v>
      </c>
      <c r="H53" s="92">
        <f t="shared" ref="H53:I53" si="14">SUM(H54:H56)</f>
        <v>3000</v>
      </c>
      <c r="I53" s="92">
        <f t="shared" si="14"/>
        <v>3000</v>
      </c>
      <c r="J53" s="92">
        <f>SUM(J54:J56)</f>
        <v>1570.02</v>
      </c>
      <c r="K53" s="93">
        <f t="shared" si="2"/>
        <v>114.82210114454969</v>
      </c>
      <c r="L53" s="93">
        <f t="shared" si="3"/>
        <v>52.334000000000003</v>
      </c>
    </row>
    <row r="54" spans="2:12" ht="15.75" x14ac:dyDescent="0.25">
      <c r="B54" s="11"/>
      <c r="C54" s="11"/>
      <c r="D54" s="11"/>
      <c r="E54" s="11">
        <v>3431</v>
      </c>
      <c r="F54" s="11" t="s">
        <v>179</v>
      </c>
      <c r="G54" s="92">
        <f>'Prihodi i rashodi po izvorima'!C98+'Prihodi i rashodi po izvorima'!C154+'Prihodi i rashodi po izvorima'!C222</f>
        <v>1141.8699999999999</v>
      </c>
      <c r="H54" s="92">
        <f>'Prihodi i rashodi po izvorima'!D98+'Prihodi i rashodi po izvorima'!D154+'Prihodi i rashodi po izvorima'!D222</f>
        <v>3000</v>
      </c>
      <c r="I54" s="92">
        <f>'Prihodi i rashodi po izvorima'!E98+'Prihodi i rashodi po izvorima'!E154+'Prihodi i rashodi po izvorima'!E222</f>
        <v>3000</v>
      </c>
      <c r="J54" s="92">
        <f>'Prihodi i rashodi po izvorima'!F98+'Prihodi i rashodi po izvorima'!F154+'Prihodi i rashodi po izvorima'!F222</f>
        <v>1202.23</v>
      </c>
      <c r="K54" s="93">
        <f t="shared" si="2"/>
        <v>105.28606583936877</v>
      </c>
      <c r="L54" s="93">
        <f t="shared" si="3"/>
        <v>40.074333333333335</v>
      </c>
    </row>
    <row r="55" spans="2:12" ht="15.75" x14ac:dyDescent="0.25">
      <c r="B55" s="11"/>
      <c r="C55" s="11"/>
      <c r="D55" s="11"/>
      <c r="E55" s="11">
        <v>3432</v>
      </c>
      <c r="F55" s="11" t="s">
        <v>180</v>
      </c>
      <c r="G55" s="92">
        <f>'Prihodi i rashodi po izvorima'!C155+'Prihodi i rashodi po izvorima'!C223</f>
        <v>207.81</v>
      </c>
      <c r="H55" s="92">
        <f>'Prihodi i rashodi po izvorima'!D155+'Prihodi i rashodi po izvorima'!D223</f>
        <v>0</v>
      </c>
      <c r="I55" s="92">
        <f>'Prihodi i rashodi po izvorima'!E155+'Prihodi i rashodi po izvorima'!E223</f>
        <v>0</v>
      </c>
      <c r="J55" s="92">
        <f>'Prihodi i rashodi po izvorima'!F155+'Prihodi i rashodi po izvorima'!F223</f>
        <v>367.21000000000004</v>
      </c>
      <c r="K55" s="93">
        <f t="shared" si="2"/>
        <v>176.70468216158991</v>
      </c>
      <c r="L55" s="93" t="e">
        <f t="shared" si="3"/>
        <v>#DIV/0!</v>
      </c>
    </row>
    <row r="56" spans="2:12" ht="15.75" x14ac:dyDescent="0.25">
      <c r="B56" s="11"/>
      <c r="C56" s="11"/>
      <c r="D56" s="11"/>
      <c r="E56" s="11">
        <v>3433</v>
      </c>
      <c r="F56" s="11" t="s">
        <v>181</v>
      </c>
      <c r="G56" s="92">
        <f>'Prihodi i rashodi po izvorima'!C99+'Prihodi i rashodi po izvorima'!C224</f>
        <v>17.670000000000002</v>
      </c>
      <c r="H56" s="92">
        <f>'Prihodi i rashodi po izvorima'!D99+'Prihodi i rashodi po izvorima'!D224</f>
        <v>0</v>
      </c>
      <c r="I56" s="92">
        <f>'Prihodi i rashodi po izvorima'!E99+'Prihodi i rashodi po izvorima'!E224</f>
        <v>0</v>
      </c>
      <c r="J56" s="92">
        <f>'Prihodi i rashodi po izvorima'!F99+'Prihodi i rashodi po izvorima'!F224</f>
        <v>0.57999999999999996</v>
      </c>
      <c r="K56" s="93">
        <f t="shared" si="2"/>
        <v>3.2823995472552348</v>
      </c>
      <c r="L56" s="93" t="e">
        <f t="shared" si="3"/>
        <v>#DIV/0!</v>
      </c>
    </row>
    <row r="57" spans="2:12" ht="15.75" x14ac:dyDescent="0.25">
      <c r="B57" s="11"/>
      <c r="C57" s="11">
        <v>36</v>
      </c>
      <c r="D57" s="11"/>
      <c r="E57" s="11"/>
      <c r="F57" s="11" t="s">
        <v>182</v>
      </c>
      <c r="G57" s="92">
        <f>G58</f>
        <v>6777.7</v>
      </c>
      <c r="H57" s="92">
        <f t="shared" ref="H57:J58" si="15">H58</f>
        <v>20500</v>
      </c>
      <c r="I57" s="92">
        <f t="shared" si="15"/>
        <v>20500</v>
      </c>
      <c r="J57" s="92">
        <f t="shared" si="15"/>
        <v>11915.09</v>
      </c>
      <c r="K57" s="93">
        <f t="shared" si="2"/>
        <v>175.79842719506618</v>
      </c>
      <c r="L57" s="93">
        <f t="shared" si="3"/>
        <v>58.122390243902444</v>
      </c>
    </row>
    <row r="58" spans="2:12" ht="15.75" x14ac:dyDescent="0.25">
      <c r="B58" s="11"/>
      <c r="C58" s="11"/>
      <c r="D58" s="11">
        <v>369</v>
      </c>
      <c r="E58" s="11"/>
      <c r="F58" s="11" t="s">
        <v>183</v>
      </c>
      <c r="G58" s="92">
        <f>G59</f>
        <v>6777.7</v>
      </c>
      <c r="H58" s="92">
        <f t="shared" si="15"/>
        <v>20500</v>
      </c>
      <c r="I58" s="92">
        <f t="shared" si="15"/>
        <v>20500</v>
      </c>
      <c r="J58" s="92">
        <f t="shared" si="15"/>
        <v>11915.09</v>
      </c>
      <c r="K58" s="93">
        <f t="shared" si="2"/>
        <v>175.79842719506618</v>
      </c>
      <c r="L58" s="93">
        <f t="shared" si="3"/>
        <v>58.122390243902444</v>
      </c>
    </row>
    <row r="59" spans="2:12" ht="15.75" x14ac:dyDescent="0.25">
      <c r="B59" s="11"/>
      <c r="C59" s="11"/>
      <c r="D59" s="11"/>
      <c r="E59" s="11">
        <v>3691</v>
      </c>
      <c r="F59" s="11" t="s">
        <v>82</v>
      </c>
      <c r="G59" s="92">
        <f>'Prihodi i rashodi po izvorima'!C158+'Prihodi i rashodi po izvorima'!C227</f>
        <v>6777.7</v>
      </c>
      <c r="H59" s="92">
        <f>'Prihodi i rashodi po izvorima'!D227+'Prihodi i rashodi po izvorima'!D158</f>
        <v>20500</v>
      </c>
      <c r="I59" s="92">
        <f>'Prihodi i rashodi po izvorima'!E227+'Prihodi i rashodi po izvorima'!E158</f>
        <v>20500</v>
      </c>
      <c r="J59" s="92">
        <f>'Prihodi i rashodi po izvorima'!F227+'Prihodi i rashodi po izvorima'!F158</f>
        <v>11915.09</v>
      </c>
      <c r="K59" s="93">
        <f t="shared" si="2"/>
        <v>175.79842719506618</v>
      </c>
      <c r="L59" s="93">
        <f t="shared" si="3"/>
        <v>58.122390243902444</v>
      </c>
    </row>
    <row r="60" spans="2:12" ht="15.75" x14ac:dyDescent="0.25">
      <c r="B60" s="11"/>
      <c r="C60" s="11">
        <v>37</v>
      </c>
      <c r="D60" s="11"/>
      <c r="E60" s="11"/>
      <c r="F60" s="11" t="s">
        <v>219</v>
      </c>
      <c r="G60" s="92">
        <f>G61</f>
        <v>11446</v>
      </c>
      <c r="H60" s="92">
        <f t="shared" ref="H60:J61" si="16">H61</f>
        <v>0</v>
      </c>
      <c r="I60" s="92">
        <f t="shared" si="16"/>
        <v>0</v>
      </c>
      <c r="J60" s="92">
        <f t="shared" si="16"/>
        <v>1918.56</v>
      </c>
      <c r="K60" s="93">
        <f t="shared" si="2"/>
        <v>16.761838196749956</v>
      </c>
      <c r="L60" s="93" t="e">
        <f t="shared" si="3"/>
        <v>#DIV/0!</v>
      </c>
    </row>
    <row r="61" spans="2:12" ht="15.75" x14ac:dyDescent="0.25">
      <c r="B61" s="11"/>
      <c r="C61" s="11"/>
      <c r="D61" s="11">
        <v>372</v>
      </c>
      <c r="E61" s="11"/>
      <c r="F61" s="11" t="s">
        <v>220</v>
      </c>
      <c r="G61" s="92">
        <f>G62</f>
        <v>11446</v>
      </c>
      <c r="H61" s="92">
        <f t="shared" si="16"/>
        <v>0</v>
      </c>
      <c r="I61" s="92">
        <f t="shared" si="16"/>
        <v>0</v>
      </c>
      <c r="J61" s="92">
        <f t="shared" si="16"/>
        <v>1918.56</v>
      </c>
      <c r="K61" s="93">
        <f t="shared" si="2"/>
        <v>16.761838196749956</v>
      </c>
      <c r="L61" s="93" t="e">
        <f t="shared" si="3"/>
        <v>#DIV/0!</v>
      </c>
    </row>
    <row r="62" spans="2:12" ht="15.75" x14ac:dyDescent="0.25">
      <c r="B62" s="11"/>
      <c r="C62" s="11"/>
      <c r="D62" s="11"/>
      <c r="E62" s="11">
        <v>3721</v>
      </c>
      <c r="F62" s="11" t="s">
        <v>184</v>
      </c>
      <c r="G62" s="92">
        <f>'Prihodi i rashodi po izvorima'!C102+'Prihodi i rashodi po izvorima'!C230+'Prihodi i rashodi po izvorima'!C333</f>
        <v>11446</v>
      </c>
      <c r="H62" s="92">
        <f>'Prihodi i rashodi po izvorima'!D102+'Prihodi i rashodi po izvorima'!D230+'Prihodi i rashodi po izvorima'!D333</f>
        <v>0</v>
      </c>
      <c r="I62" s="92">
        <f>'Prihodi i rashodi po izvorima'!E102+'Prihodi i rashodi po izvorima'!E230+'Prihodi i rashodi po izvorima'!E333</f>
        <v>0</v>
      </c>
      <c r="J62" s="92">
        <f>'Prihodi i rashodi po izvorima'!F102+'Prihodi i rashodi po izvorima'!F230+'Prihodi i rashodi po izvorima'!F333</f>
        <v>1918.56</v>
      </c>
      <c r="K62" s="93">
        <f t="shared" si="2"/>
        <v>16.761838196749956</v>
      </c>
      <c r="L62" s="93" t="e">
        <f t="shared" si="3"/>
        <v>#DIV/0!</v>
      </c>
    </row>
    <row r="63" spans="2:12" ht="15.75" x14ac:dyDescent="0.25">
      <c r="B63" s="11"/>
      <c r="C63" s="11">
        <v>38</v>
      </c>
      <c r="D63" s="11"/>
      <c r="E63" s="11"/>
      <c r="F63" s="11" t="s">
        <v>262</v>
      </c>
      <c r="G63" s="92">
        <f>G64</f>
        <v>200</v>
      </c>
      <c r="H63" s="92">
        <f t="shared" ref="H63:J64" si="17">H64</f>
        <v>0</v>
      </c>
      <c r="I63" s="92">
        <f t="shared" si="17"/>
        <v>0</v>
      </c>
      <c r="J63" s="92">
        <f t="shared" si="17"/>
        <v>400</v>
      </c>
      <c r="K63" s="93">
        <f t="shared" si="2"/>
        <v>200</v>
      </c>
      <c r="L63" s="93" t="e">
        <f t="shared" si="3"/>
        <v>#DIV/0!</v>
      </c>
    </row>
    <row r="64" spans="2:12" ht="15.75" x14ac:dyDescent="0.25">
      <c r="B64" s="11"/>
      <c r="C64" s="11"/>
      <c r="D64" s="11">
        <v>381</v>
      </c>
      <c r="E64" s="11"/>
      <c r="F64" s="11" t="s">
        <v>91</v>
      </c>
      <c r="G64" s="92">
        <f>G65</f>
        <v>200</v>
      </c>
      <c r="H64" s="92">
        <f t="shared" si="17"/>
        <v>0</v>
      </c>
      <c r="I64" s="92">
        <f t="shared" si="17"/>
        <v>0</v>
      </c>
      <c r="J64" s="92">
        <f t="shared" si="17"/>
        <v>400</v>
      </c>
      <c r="K64" s="93">
        <f t="shared" si="2"/>
        <v>200</v>
      </c>
      <c r="L64" s="93" t="e">
        <f t="shared" si="3"/>
        <v>#DIV/0!</v>
      </c>
    </row>
    <row r="65" spans="2:12" ht="15.75" x14ac:dyDescent="0.25">
      <c r="B65" s="11"/>
      <c r="C65" s="11"/>
      <c r="D65" s="11"/>
      <c r="E65" s="11">
        <v>3811</v>
      </c>
      <c r="F65" s="11" t="s">
        <v>263</v>
      </c>
      <c r="G65" s="92">
        <f>'Prihodi i rashodi po izvorima'!C161</f>
        <v>200</v>
      </c>
      <c r="H65" s="92">
        <f>'Prihodi i rashodi po izvorima'!D161</f>
        <v>0</v>
      </c>
      <c r="I65" s="92">
        <f>'Prihodi i rashodi po izvorima'!E161</f>
        <v>0</v>
      </c>
      <c r="J65" s="92">
        <f>'Prihodi i rashodi po izvorima'!F161</f>
        <v>400</v>
      </c>
      <c r="K65" s="93">
        <f t="shared" si="2"/>
        <v>200</v>
      </c>
      <c r="L65" s="93" t="e">
        <f t="shared" si="3"/>
        <v>#DIV/0!</v>
      </c>
    </row>
    <row r="66" spans="2:12" ht="51" x14ac:dyDescent="0.25">
      <c r="B66" s="13">
        <v>4</v>
      </c>
      <c r="C66" s="14"/>
      <c r="D66" s="14"/>
      <c r="E66" s="14"/>
      <c r="F66" s="20" t="s">
        <v>6</v>
      </c>
      <c r="G66" s="92">
        <f>G67+G70</f>
        <v>69380.98000000001</v>
      </c>
      <c r="H66" s="92">
        <f>H67+H70</f>
        <v>258966</v>
      </c>
      <c r="I66" s="92">
        <f t="shared" ref="I66:J66" si="18">I67+I70</f>
        <v>258966</v>
      </c>
      <c r="J66" s="92">
        <f t="shared" si="18"/>
        <v>72518.38</v>
      </c>
      <c r="K66" s="93">
        <f t="shared" si="2"/>
        <v>104.52198859110955</v>
      </c>
      <c r="L66" s="93">
        <f t="shared" si="3"/>
        <v>28.003050593514207</v>
      </c>
    </row>
    <row r="67" spans="2:12" ht="38.25" x14ac:dyDescent="0.25">
      <c r="B67" s="15"/>
      <c r="C67" s="15">
        <v>41</v>
      </c>
      <c r="D67" s="15"/>
      <c r="E67" s="15"/>
      <c r="F67" s="21" t="s">
        <v>7</v>
      </c>
      <c r="G67" s="92">
        <f>G68</f>
        <v>0</v>
      </c>
      <c r="H67" s="92">
        <f t="shared" ref="H67:J68" si="19">H68</f>
        <v>17350</v>
      </c>
      <c r="I67" s="92">
        <f t="shared" si="19"/>
        <v>17350</v>
      </c>
      <c r="J67" s="92">
        <f t="shared" si="19"/>
        <v>8170</v>
      </c>
      <c r="K67" s="93" t="e">
        <f t="shared" si="2"/>
        <v>#DIV/0!</v>
      </c>
      <c r="L67" s="93">
        <f t="shared" si="3"/>
        <v>47.089337175792508</v>
      </c>
    </row>
    <row r="68" spans="2:12" ht="15.75" x14ac:dyDescent="0.25">
      <c r="B68" s="15"/>
      <c r="C68" s="15"/>
      <c r="D68" s="11">
        <v>412</v>
      </c>
      <c r="E68" s="11"/>
      <c r="F68" s="11" t="s">
        <v>221</v>
      </c>
      <c r="G68" s="92">
        <f>G69</f>
        <v>0</v>
      </c>
      <c r="H68" s="92">
        <f t="shared" si="19"/>
        <v>17350</v>
      </c>
      <c r="I68" s="92">
        <f t="shared" si="19"/>
        <v>17350</v>
      </c>
      <c r="J68" s="92">
        <f t="shared" si="19"/>
        <v>8170</v>
      </c>
      <c r="K68" s="93" t="e">
        <f t="shared" si="2"/>
        <v>#DIV/0!</v>
      </c>
      <c r="L68" s="93">
        <f t="shared" si="3"/>
        <v>47.089337175792508</v>
      </c>
    </row>
    <row r="69" spans="2:12" ht="15.75" x14ac:dyDescent="0.25">
      <c r="B69" s="15"/>
      <c r="C69" s="15"/>
      <c r="D69" s="11"/>
      <c r="E69" s="11">
        <v>4123</v>
      </c>
      <c r="F69" s="11" t="s">
        <v>185</v>
      </c>
      <c r="G69" s="92">
        <f>'Prihodi i rashodi po izvorima'!C106+'Prihodi i rashodi po izvorima'!C165+'Prihodi i rashodi po izvorima'!C237+'Prihodi i rashodi po izvorima'!C285+'Prihodi i rashodi po izvorima'!C337+'Prihodi i rashodi po izvorima'!C385+'Prihodi i rashodi po izvorima'!C433</f>
        <v>0</v>
      </c>
      <c r="H69" s="92">
        <f>'Prihodi i rashodi po izvorima'!D106+'Prihodi i rashodi po izvorima'!D165+'Prihodi i rashodi po izvorima'!D237+'Prihodi i rashodi po izvorima'!D285+'Prihodi i rashodi po izvorima'!D337+'Prihodi i rashodi po izvorima'!D385+'Prihodi i rashodi po izvorima'!D433</f>
        <v>17350</v>
      </c>
      <c r="I69" s="92">
        <f>'Prihodi i rashodi po izvorima'!E106+'Prihodi i rashodi po izvorima'!E165+'Prihodi i rashodi po izvorima'!E237+'Prihodi i rashodi po izvorima'!E285+'Prihodi i rashodi po izvorima'!E337+'Prihodi i rashodi po izvorima'!E385+'Prihodi i rashodi po izvorima'!E433</f>
        <v>17350</v>
      </c>
      <c r="J69" s="92">
        <f>'Prihodi i rashodi po izvorima'!F106+'Prihodi i rashodi po izvorima'!F165+'Prihodi i rashodi po izvorima'!F237+'Prihodi i rashodi po izvorima'!F285+'Prihodi i rashodi po izvorima'!F337+'Prihodi i rashodi po izvorima'!F385+'Prihodi i rashodi po izvorima'!F433</f>
        <v>8170</v>
      </c>
      <c r="K69" s="93" t="e">
        <f t="shared" si="2"/>
        <v>#DIV/0!</v>
      </c>
      <c r="L69" s="93">
        <f t="shared" si="3"/>
        <v>47.089337175792508</v>
      </c>
    </row>
    <row r="70" spans="2:12" ht="38.25" x14ac:dyDescent="0.25">
      <c r="B70" s="15"/>
      <c r="C70" s="15">
        <v>42</v>
      </c>
      <c r="D70" s="15"/>
      <c r="E70" s="15"/>
      <c r="F70" s="21" t="s">
        <v>186</v>
      </c>
      <c r="G70" s="92">
        <f>G71+G79+G81+G77</f>
        <v>69380.98000000001</v>
      </c>
      <c r="H70" s="92">
        <f t="shared" ref="H70:J70" si="20">H71+H79+H81+H77</f>
        <v>241616</v>
      </c>
      <c r="I70" s="92">
        <f t="shared" si="20"/>
        <v>241616</v>
      </c>
      <c r="J70" s="92">
        <f t="shared" si="20"/>
        <v>64348.38</v>
      </c>
      <c r="K70" s="93">
        <f t="shared" si="2"/>
        <v>92.746427046720854</v>
      </c>
      <c r="L70" s="93">
        <f t="shared" si="3"/>
        <v>26.63249950334415</v>
      </c>
    </row>
    <row r="71" spans="2:12" ht="15.75" x14ac:dyDescent="0.25">
      <c r="B71" s="15"/>
      <c r="C71" s="15"/>
      <c r="D71" s="11">
        <v>422</v>
      </c>
      <c r="E71" s="11"/>
      <c r="F71" s="11" t="s">
        <v>187</v>
      </c>
      <c r="G71" s="92">
        <f>SUM(G72:G76)</f>
        <v>68059.27</v>
      </c>
      <c r="H71" s="92">
        <f>SUM(H72:H76)</f>
        <v>211020</v>
      </c>
      <c r="I71" s="92">
        <f>SUM(I72:I76)</f>
        <v>211020</v>
      </c>
      <c r="J71" s="92">
        <f>SUM(J72:J75)</f>
        <v>62909.729999999996</v>
      </c>
      <c r="K71" s="93">
        <f t="shared" si="2"/>
        <v>92.433741942868323</v>
      </c>
      <c r="L71" s="93">
        <f t="shared" si="3"/>
        <v>29.812212112595958</v>
      </c>
    </row>
    <row r="72" spans="2:12" ht="15.75" x14ac:dyDescent="0.25">
      <c r="B72" s="15"/>
      <c r="C72" s="15"/>
      <c r="D72" s="11"/>
      <c r="E72" s="11">
        <v>4221</v>
      </c>
      <c r="F72" s="11" t="s">
        <v>94</v>
      </c>
      <c r="G72" s="92">
        <f>'Prihodi i rashodi po izvorima'!C497+'Prihodi i rashodi po izvorima'!C474+'Prihodi i rashodi po izvorima'!C436+'Prihodi i rashodi po izvorima'!C388+'Prihodi i rashodi po izvorima'!C340+'Prihodi i rashodi po izvorima'!C288+'Prihodi i rashodi po izvorima'!C240+'Prihodi i rashodi po izvorima'!C168+'Prihodi i rashodi po izvorima'!C109</f>
        <v>38597.770000000004</v>
      </c>
      <c r="H72" s="92">
        <f>'Prihodi i rashodi po izvorima'!D497+'Prihodi i rashodi po izvorima'!D474+'Prihodi i rashodi po izvorima'!D436+'Prihodi i rashodi po izvorima'!D388+'Prihodi i rashodi po izvorima'!D340+'Prihodi i rashodi po izvorima'!D288+'Prihodi i rashodi po izvorima'!D240+'Prihodi i rashodi po izvorima'!D168+'Prihodi i rashodi po izvorima'!D109</f>
        <v>101921</v>
      </c>
      <c r="I72" s="92">
        <f>'Prihodi i rashodi po izvorima'!E497+'Prihodi i rashodi po izvorima'!E474+'Prihodi i rashodi po izvorima'!E436+'Prihodi i rashodi po izvorima'!E388+'Prihodi i rashodi po izvorima'!E340+'Prihodi i rashodi po izvorima'!E288+'Prihodi i rashodi po izvorima'!E240+'Prihodi i rashodi po izvorima'!E168+'Prihodi i rashodi po izvorima'!E109</f>
        <v>101921</v>
      </c>
      <c r="J72" s="92">
        <f>'Prihodi i rashodi po izvorima'!F497+'Prihodi i rashodi po izvorima'!F474+'Prihodi i rashodi po izvorima'!F436+'Prihodi i rashodi po izvorima'!F388+'Prihodi i rashodi po izvorima'!F340+'Prihodi i rashodi po izvorima'!F288+'Prihodi i rashodi po izvorima'!F240+'Prihodi i rashodi po izvorima'!F168+'Prihodi i rashodi po izvorima'!F109</f>
        <v>62169.229999999996</v>
      </c>
      <c r="K72" s="93">
        <f t="shared" si="2"/>
        <v>161.06948665687159</v>
      </c>
      <c r="L72" s="93">
        <f t="shared" si="3"/>
        <v>60.997468627662599</v>
      </c>
    </row>
    <row r="73" spans="2:12" ht="15.75" x14ac:dyDescent="0.25">
      <c r="B73" s="15"/>
      <c r="C73" s="15"/>
      <c r="D73" s="11"/>
      <c r="E73" s="11">
        <v>4222</v>
      </c>
      <c r="F73" s="11" t="s">
        <v>274</v>
      </c>
      <c r="G73" s="92">
        <f>'Prihodi i rashodi po izvorima'!C341+'Prihodi i rashodi po izvorima'!C389+'Prihodi i rashodi po izvorima'!C437</f>
        <v>0</v>
      </c>
      <c r="H73" s="92">
        <f>'Prihodi i rashodi po izvorima'!D341+'Prihodi i rashodi po izvorima'!D389+'Prihodi i rashodi po izvorima'!D437</f>
        <v>0</v>
      </c>
      <c r="I73" s="92">
        <f>'Prihodi i rashodi po izvorima'!E341+'Prihodi i rashodi po izvorima'!E389+'Prihodi i rashodi po izvorima'!E437</f>
        <v>0</v>
      </c>
      <c r="J73" s="92">
        <f>'Prihodi i rashodi po izvorima'!F341+'Prihodi i rashodi po izvorima'!F389+'Prihodi i rashodi po izvorima'!F437</f>
        <v>0</v>
      </c>
      <c r="K73" s="93" t="e">
        <f t="shared" si="2"/>
        <v>#DIV/0!</v>
      </c>
      <c r="L73" s="93" t="e">
        <f t="shared" si="3"/>
        <v>#DIV/0!</v>
      </c>
    </row>
    <row r="74" spans="2:12" ht="15.75" x14ac:dyDescent="0.25">
      <c r="B74" s="15"/>
      <c r="C74" s="15"/>
      <c r="D74" s="11"/>
      <c r="E74" s="11">
        <v>4224</v>
      </c>
      <c r="F74" s="11" t="s">
        <v>188</v>
      </c>
      <c r="G74" s="92">
        <f>'Prihodi i rashodi po izvorima'!C438+'Prihodi i rashodi po izvorima'!C390+'Prihodi i rashodi po izvorima'!C342+'Prihodi i rashodi po izvorima'!C289+'Prihodi i rashodi po izvorima'!C241+'Prihodi i rashodi po izvorima'!C169+'Prihodi i rashodi po izvorima'!C110</f>
        <v>26474</v>
      </c>
      <c r="H74" s="92">
        <f>'Prihodi i rashodi po izvorima'!D438+'Prihodi i rashodi po izvorima'!D390+'Prihodi i rashodi po izvorima'!D342+'Prihodi i rashodi po izvorima'!D289+'Prihodi i rashodi po izvorima'!D241+'Prihodi i rashodi po izvorima'!D169+'Prihodi i rashodi po izvorima'!D110</f>
        <v>7407</v>
      </c>
      <c r="I74" s="92">
        <f>'Prihodi i rashodi po izvorima'!E438+'Prihodi i rashodi po izvorima'!E390+'Prihodi i rashodi po izvorima'!E342+'Prihodi i rashodi po izvorima'!E289+'Prihodi i rashodi po izvorima'!E241+'Prihodi i rashodi po izvorima'!E169+'Prihodi i rashodi po izvorima'!E110</f>
        <v>7407</v>
      </c>
      <c r="J74" s="92">
        <f>'Prihodi i rashodi po izvorima'!F438+'Prihodi i rashodi po izvorima'!F390+'Prihodi i rashodi po izvorima'!F342+'Prihodi i rashodi po izvorima'!F289+'Prihodi i rashodi po izvorima'!F241+'Prihodi i rashodi po izvorima'!F169+'Prihodi i rashodi po izvorima'!F110</f>
        <v>740.5</v>
      </c>
      <c r="K74" s="93">
        <f t="shared" si="2"/>
        <v>2.7970839314043969</v>
      </c>
      <c r="L74" s="93">
        <f t="shared" si="3"/>
        <v>9.9972998514918316</v>
      </c>
    </row>
    <row r="75" spans="2:12" ht="15.75" x14ac:dyDescent="0.25">
      <c r="B75" s="15"/>
      <c r="C75" s="15"/>
      <c r="D75" s="11"/>
      <c r="E75" s="11">
        <v>4225</v>
      </c>
      <c r="F75" s="11" t="s">
        <v>189</v>
      </c>
      <c r="G75" s="92">
        <f>'Prihodi i rashodi po izvorima'!C439+'Prihodi i rashodi po izvorima'!C391+'Prihodi i rashodi po izvorima'!C343+'Prihodi i rashodi po izvorima'!C290+'Prihodi i rashodi po izvorima'!C242+'Prihodi i rashodi po izvorima'!C170</f>
        <v>2987.5</v>
      </c>
      <c r="H75" s="92">
        <f>'Prihodi i rashodi po izvorima'!D439+'Prihodi i rashodi po izvorima'!D391+'Prihodi i rashodi po izvorima'!D343+'Prihodi i rashodi po izvorima'!D290+'Prihodi i rashodi po izvorima'!D242+'Prihodi i rashodi po izvorima'!D170</f>
        <v>101692</v>
      </c>
      <c r="I75" s="92">
        <f>'Prihodi i rashodi po izvorima'!E439+'Prihodi i rashodi po izvorima'!E391+'Prihodi i rashodi po izvorima'!E343+'Prihodi i rashodi po izvorima'!E290+'Prihodi i rashodi po izvorima'!E242+'Prihodi i rashodi po izvorima'!E170</f>
        <v>101692</v>
      </c>
      <c r="J75" s="92">
        <f>'Prihodi i rashodi po izvorima'!F439+'Prihodi i rashodi po izvorima'!F391+'Prihodi i rashodi po izvorima'!F343+'Prihodi i rashodi po izvorima'!F290+'Prihodi i rashodi po izvorima'!F242+'Prihodi i rashodi po izvorima'!F170</f>
        <v>0</v>
      </c>
      <c r="K75" s="93">
        <f t="shared" ref="K75:K82" si="21">J75/G75*100</f>
        <v>0</v>
      </c>
      <c r="L75" s="93">
        <f t="shared" ref="L75:L82" si="22">J75/I75*100</f>
        <v>0</v>
      </c>
    </row>
    <row r="76" spans="2:12" ht="15.75" x14ac:dyDescent="0.25">
      <c r="B76" s="15"/>
      <c r="C76" s="15"/>
      <c r="D76" s="11"/>
      <c r="E76" s="11">
        <v>4227</v>
      </c>
      <c r="F76" s="11" t="s">
        <v>283</v>
      </c>
      <c r="G76" s="92">
        <f>'Prihodi i rashodi po izvorima'!C242</f>
        <v>0</v>
      </c>
      <c r="H76" s="92">
        <f>'Prihodi i rashodi po izvorima'!D171</f>
        <v>0</v>
      </c>
      <c r="I76" s="92">
        <f>'Prihodi i rashodi po izvorima'!E342</f>
        <v>0</v>
      </c>
      <c r="J76" s="92">
        <v>0</v>
      </c>
      <c r="K76" s="93" t="e">
        <f t="shared" si="21"/>
        <v>#DIV/0!</v>
      </c>
      <c r="L76" s="93" t="e">
        <f t="shared" si="22"/>
        <v>#DIV/0!</v>
      </c>
    </row>
    <row r="77" spans="2:12" ht="15.75" x14ac:dyDescent="0.25">
      <c r="B77" s="15"/>
      <c r="C77" s="15"/>
      <c r="D77" s="11">
        <v>426</v>
      </c>
      <c r="E77" s="11"/>
      <c r="F77" s="11" t="s">
        <v>271</v>
      </c>
      <c r="G77" s="92">
        <f>G78</f>
        <v>0</v>
      </c>
      <c r="H77" s="92">
        <f t="shared" ref="H77:J77" si="23">H78</f>
        <v>0</v>
      </c>
      <c r="I77" s="92">
        <f>I78</f>
        <v>0</v>
      </c>
      <c r="J77" s="92">
        <f t="shared" si="23"/>
        <v>0</v>
      </c>
      <c r="K77" s="93" t="e">
        <f t="shared" si="21"/>
        <v>#DIV/0!</v>
      </c>
      <c r="L77" s="93" t="e">
        <f t="shared" si="22"/>
        <v>#DIV/0!</v>
      </c>
    </row>
    <row r="78" spans="2:12" ht="15.75" x14ac:dyDescent="0.25">
      <c r="B78" s="15"/>
      <c r="C78" s="15"/>
      <c r="D78" s="11"/>
      <c r="E78" s="11">
        <v>4231</v>
      </c>
      <c r="F78" s="11" t="s">
        <v>272</v>
      </c>
      <c r="G78" s="92">
        <f>'Prihodi i rashodi po izvorima'!C173</f>
        <v>0</v>
      </c>
      <c r="H78" s="92">
        <f>'Prihodi i rashodi po izvorima'!D173</f>
        <v>0</v>
      </c>
      <c r="I78" s="92">
        <f>'Prihodi i rashodi po izvorima'!E173</f>
        <v>0</v>
      </c>
      <c r="J78" s="92">
        <f>'Prihodi i rashodi po izvorima'!F173</f>
        <v>0</v>
      </c>
      <c r="K78" s="93" t="e">
        <f t="shared" si="21"/>
        <v>#DIV/0!</v>
      </c>
      <c r="L78" s="93" t="e">
        <f t="shared" si="22"/>
        <v>#DIV/0!</v>
      </c>
    </row>
    <row r="79" spans="2:12" ht="15.75" x14ac:dyDescent="0.25">
      <c r="B79" s="15"/>
      <c r="C79" s="15"/>
      <c r="D79" s="11">
        <v>424</v>
      </c>
      <c r="E79" s="11"/>
      <c r="F79" s="11" t="s">
        <v>190</v>
      </c>
      <c r="G79" s="92">
        <f>G80</f>
        <v>1321.71</v>
      </c>
      <c r="H79" s="92">
        <f t="shared" ref="H79:J79" si="24">H80</f>
        <v>7836</v>
      </c>
      <c r="I79" s="92">
        <f t="shared" si="24"/>
        <v>7836</v>
      </c>
      <c r="J79" s="92">
        <f t="shared" si="24"/>
        <v>0</v>
      </c>
      <c r="K79" s="93">
        <f t="shared" si="21"/>
        <v>0</v>
      </c>
      <c r="L79" s="93">
        <f t="shared" si="22"/>
        <v>0</v>
      </c>
    </row>
    <row r="80" spans="2:12" ht="15.75" x14ac:dyDescent="0.25">
      <c r="B80" s="15"/>
      <c r="C80" s="15"/>
      <c r="D80" s="11"/>
      <c r="E80" s="11">
        <v>4241</v>
      </c>
      <c r="F80" s="11" t="s">
        <v>222</v>
      </c>
      <c r="G80" s="92">
        <f>'Prihodi i rashodi po izvorima'!C112+'Prihodi i rashodi po izvorima'!C175+'Prihodi i rashodi po izvorima'!C244+'Prihodi i rashodi po izvorima'!C292+'Prihodi i rashodi po izvorima'!C345+'Prihodi i rashodi po izvorima'!C393+'Prihodi i rashodi po izvorima'!C441</f>
        <v>1321.71</v>
      </c>
      <c r="H80" s="92">
        <f>'Prihodi i rashodi po izvorima'!D112+'Prihodi i rashodi po izvorima'!D175+'Prihodi i rashodi po izvorima'!D244+'Prihodi i rashodi po izvorima'!D292+'Prihodi i rashodi po izvorima'!D345+'Prihodi i rashodi po izvorima'!D393+'Prihodi i rashodi po izvorima'!D441</f>
        <v>7836</v>
      </c>
      <c r="I80" s="92">
        <f>'Prihodi i rashodi po izvorima'!E112+'Prihodi i rashodi po izvorima'!E175+'Prihodi i rashodi po izvorima'!E244+'Prihodi i rashodi po izvorima'!E292+'Prihodi i rashodi po izvorima'!E345+'Prihodi i rashodi po izvorima'!E393+'Prihodi i rashodi po izvorima'!E441</f>
        <v>7836</v>
      </c>
      <c r="J80" s="92">
        <f>'Prihodi i rashodi po izvorima'!F112+'Prihodi i rashodi po izvorima'!F175+'Prihodi i rashodi po izvorima'!F244+'Prihodi i rashodi po izvorima'!F292+'Prihodi i rashodi po izvorima'!F345+'Prihodi i rashodi po izvorima'!F393+'Prihodi i rashodi po izvorima'!F441</f>
        <v>0</v>
      </c>
      <c r="K80" s="93">
        <f t="shared" si="21"/>
        <v>0</v>
      </c>
      <c r="L80" s="93">
        <f t="shared" si="22"/>
        <v>0</v>
      </c>
    </row>
    <row r="81" spans="2:12" ht="15.75" x14ac:dyDescent="0.25">
      <c r="B81" s="15"/>
      <c r="C81" s="15"/>
      <c r="D81" s="11">
        <v>426</v>
      </c>
      <c r="E81" s="11"/>
      <c r="F81" s="11" t="s">
        <v>191</v>
      </c>
      <c r="G81" s="92">
        <f>G82</f>
        <v>0</v>
      </c>
      <c r="H81" s="92">
        <f t="shared" ref="H81:J81" si="25">H82</f>
        <v>22760</v>
      </c>
      <c r="I81" s="92">
        <f t="shared" si="25"/>
        <v>22760</v>
      </c>
      <c r="J81" s="92">
        <f t="shared" si="25"/>
        <v>1438.65</v>
      </c>
      <c r="K81" s="93" t="e">
        <f t="shared" si="21"/>
        <v>#DIV/0!</v>
      </c>
      <c r="L81" s="93">
        <f t="shared" si="22"/>
        <v>6.3209578207381378</v>
      </c>
    </row>
    <row r="82" spans="2:12" ht="15.75" x14ac:dyDescent="0.25">
      <c r="B82" s="15"/>
      <c r="C82" s="15"/>
      <c r="D82" s="11"/>
      <c r="E82" s="11">
        <v>4262</v>
      </c>
      <c r="F82" s="11" t="s">
        <v>192</v>
      </c>
      <c r="G82" s="92">
        <f>'Prihodi i rashodi po izvorima'!C443+'Prihodi i rashodi po izvorima'!C294+'Prihodi i rashodi po izvorima'!C246+'Prihodi i rashodi po izvorima'!C177+'Prihodi i rashodi po izvorima'!C114</f>
        <v>0</v>
      </c>
      <c r="H82" s="92">
        <f>'Prihodi i rashodi po izvorima'!D443+'Prihodi i rashodi po izvorima'!D294+'Prihodi i rashodi po izvorima'!D246+'Prihodi i rashodi po izvorima'!D177+'Prihodi i rashodi po izvorima'!D114</f>
        <v>22760</v>
      </c>
      <c r="I82" s="92">
        <f>'Prihodi i rashodi po izvorima'!E443+'Prihodi i rashodi po izvorima'!E294+'Prihodi i rashodi po izvorima'!E246+'Prihodi i rashodi po izvorima'!E177+'Prihodi i rashodi po izvorima'!E114</f>
        <v>22760</v>
      </c>
      <c r="J82" s="92">
        <f>'Prihodi i rashodi po izvorima'!F443+'Prihodi i rashodi po izvorima'!F294+'Prihodi i rashodi po izvorima'!F246+'Prihodi i rashodi po izvorima'!F177+'Prihodi i rashodi po izvorima'!F114</f>
        <v>1438.65</v>
      </c>
      <c r="K82" s="93" t="e">
        <f t="shared" si="21"/>
        <v>#DIV/0!</v>
      </c>
      <c r="L82" s="93">
        <f t="shared" si="22"/>
        <v>6.3209578207381378</v>
      </c>
    </row>
    <row r="83" spans="2:12" ht="15.75" x14ac:dyDescent="0.25">
      <c r="B83" s="15"/>
      <c r="C83" s="15"/>
      <c r="D83" s="11"/>
      <c r="E83" s="11"/>
      <c r="F83" s="11"/>
      <c r="G83" s="92"/>
      <c r="H83" s="92"/>
      <c r="I83" s="96"/>
      <c r="J83" s="95"/>
      <c r="K83" s="97"/>
      <c r="L83" s="97"/>
    </row>
  </sheetData>
  <mergeCells count="5">
    <mergeCell ref="B8:F8"/>
    <mergeCell ref="B9:F9"/>
    <mergeCell ref="B3:L3"/>
    <mergeCell ref="B5:L5"/>
    <mergeCell ref="B6:L6"/>
  </mergeCells>
  <pageMargins left="0.7" right="0.7" top="0.75" bottom="0.75" header="0.3" footer="0.3"/>
  <pageSetup paperSize="9" scale="4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K497"/>
  <sheetViews>
    <sheetView topLeftCell="A329" zoomScale="115" zoomScaleNormal="100" workbookViewId="0">
      <selection activeCell="F341" sqref="F341:F342"/>
    </sheetView>
  </sheetViews>
  <sheetFormatPr defaultRowHeight="15" x14ac:dyDescent="0.25"/>
  <cols>
    <col min="2" max="2" width="37.7109375" customWidth="1"/>
    <col min="3" max="3" width="25.28515625" style="104" customWidth="1"/>
    <col min="4" max="6" width="25.28515625" customWidth="1"/>
    <col min="7" max="8" width="15.7109375" customWidth="1"/>
    <col min="10" max="10" width="11.7109375" bestFit="1" customWidth="1"/>
  </cols>
  <sheetData>
    <row r="1" spans="2:8" ht="25.5" x14ac:dyDescent="0.25">
      <c r="B1" s="64" t="s">
        <v>216</v>
      </c>
      <c r="C1" s="102"/>
      <c r="D1" s="3"/>
      <c r="E1" s="3"/>
      <c r="F1" s="4"/>
      <c r="G1" s="4"/>
      <c r="H1" s="4"/>
    </row>
    <row r="2" spans="2:8" ht="15.75" customHeight="1" x14ac:dyDescent="0.25">
      <c r="B2" s="200" t="s">
        <v>41</v>
      </c>
      <c r="C2" s="200"/>
      <c r="D2" s="200"/>
      <c r="E2" s="200"/>
      <c r="F2" s="200"/>
      <c r="G2" s="200"/>
      <c r="H2" s="200"/>
    </row>
    <row r="3" spans="2:8" ht="18" x14ac:dyDescent="0.25">
      <c r="B3" s="3"/>
      <c r="C3" s="3"/>
      <c r="D3" s="3"/>
      <c r="E3" s="3"/>
      <c r="F3" s="4"/>
      <c r="G3" s="4"/>
      <c r="H3" s="4"/>
    </row>
    <row r="4" spans="2:8" ht="33.75" customHeight="1" x14ac:dyDescent="0.25">
      <c r="B4" s="43" t="s">
        <v>8</v>
      </c>
      <c r="C4" s="43" t="s">
        <v>285</v>
      </c>
      <c r="D4" s="43" t="s">
        <v>291</v>
      </c>
      <c r="E4" s="43" t="s">
        <v>292</v>
      </c>
      <c r="F4" s="43" t="s">
        <v>290</v>
      </c>
      <c r="G4" s="43" t="s">
        <v>25</v>
      </c>
      <c r="H4" s="43" t="s">
        <v>50</v>
      </c>
    </row>
    <row r="5" spans="2:8" x14ac:dyDescent="0.25">
      <c r="B5" s="43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38</v>
      </c>
      <c r="H5" s="45" t="s">
        <v>39</v>
      </c>
    </row>
    <row r="6" spans="2:8" x14ac:dyDescent="0.25">
      <c r="B6" s="10" t="s">
        <v>47</v>
      </c>
      <c r="C6" s="77">
        <f>C7+C13+C19+C24+C45+C48+C51</f>
        <v>2056139.87</v>
      </c>
      <c r="D6" s="77">
        <f>D7+D13+D19+D24+D45+D48+D51</f>
        <v>5498959</v>
      </c>
      <c r="E6" s="77">
        <f>E7+E13+E19+E24+E45+E48+E51</f>
        <v>5498959</v>
      </c>
      <c r="F6" s="77">
        <f>F7+F13+F19+F24+F45+F48+F51</f>
        <v>2652836.54</v>
      </c>
      <c r="G6" s="84">
        <f>F6/C6*100</f>
        <v>129.0202373246135</v>
      </c>
      <c r="H6" s="84">
        <f>F6/E6*100</f>
        <v>48.242522630192369</v>
      </c>
    </row>
    <row r="7" spans="2:8" x14ac:dyDescent="0.25">
      <c r="B7" s="10" t="s">
        <v>62</v>
      </c>
      <c r="C7" s="87">
        <f>C8+C11</f>
        <v>1664644.5</v>
      </c>
      <c r="D7" s="87">
        <f t="shared" ref="D7:F7" si="0">D8+D11</f>
        <v>3772059</v>
      </c>
      <c r="E7" s="87">
        <f t="shared" si="0"/>
        <v>3772059</v>
      </c>
      <c r="F7" s="87">
        <f t="shared" si="0"/>
        <v>1902510.4100000001</v>
      </c>
      <c r="G7" s="84">
        <f t="shared" ref="G7:G90" si="1">F7/C7*100</f>
        <v>114.28929179773822</v>
      </c>
      <c r="H7" s="84">
        <f t="shared" ref="H7:H90" si="2">F7/E7*100</f>
        <v>50.436920790475448</v>
      </c>
    </row>
    <row r="8" spans="2:8" x14ac:dyDescent="0.25">
      <c r="B8" s="78" t="s">
        <v>20</v>
      </c>
      <c r="C8" s="87">
        <f>C9</f>
        <v>1664644.5</v>
      </c>
      <c r="D8" s="87">
        <f>D9</f>
        <v>3772059</v>
      </c>
      <c r="E8" s="87">
        <f t="shared" ref="E8:F8" si="3">E9</f>
        <v>3772059</v>
      </c>
      <c r="F8" s="87">
        <f t="shared" si="3"/>
        <v>1901194.06</v>
      </c>
      <c r="G8" s="84">
        <f t="shared" si="1"/>
        <v>114.21021485368198</v>
      </c>
      <c r="H8" s="84">
        <f t="shared" si="2"/>
        <v>50.402023404193841</v>
      </c>
    </row>
    <row r="9" spans="2:8" x14ac:dyDescent="0.25">
      <c r="B9" s="72" t="s">
        <v>223</v>
      </c>
      <c r="C9" s="87">
        <v>1664644.5</v>
      </c>
      <c r="D9" s="87">
        <v>3772059</v>
      </c>
      <c r="E9" s="87">
        <v>3772059</v>
      </c>
      <c r="F9" s="85">
        <v>1901194.06</v>
      </c>
      <c r="G9" s="84">
        <f t="shared" si="1"/>
        <v>114.21021485368198</v>
      </c>
      <c r="H9" s="84">
        <f t="shared" si="2"/>
        <v>50.402023404193841</v>
      </c>
    </row>
    <row r="10" spans="2:8" x14ac:dyDescent="0.25">
      <c r="B10" s="72" t="s">
        <v>61</v>
      </c>
      <c r="C10" s="87">
        <v>0</v>
      </c>
      <c r="D10" s="87">
        <v>0</v>
      </c>
      <c r="E10" s="87">
        <v>0</v>
      </c>
      <c r="F10" s="85">
        <v>0</v>
      </c>
      <c r="G10" s="84" t="e">
        <f t="shared" si="1"/>
        <v>#DIV/0!</v>
      </c>
      <c r="H10" s="84" t="e">
        <f t="shared" si="2"/>
        <v>#DIV/0!</v>
      </c>
    </row>
    <row r="11" spans="2:8" x14ac:dyDescent="0.25">
      <c r="B11" s="125" t="s">
        <v>317</v>
      </c>
      <c r="C11" s="87">
        <f>C12</f>
        <v>0</v>
      </c>
      <c r="D11" s="87">
        <f t="shared" ref="D11:F11" si="4">D12</f>
        <v>0</v>
      </c>
      <c r="E11" s="87">
        <f t="shared" si="4"/>
        <v>0</v>
      </c>
      <c r="F11" s="87">
        <f t="shared" si="4"/>
        <v>1316.35</v>
      </c>
      <c r="G11" s="84"/>
      <c r="H11" s="84"/>
    </row>
    <row r="12" spans="2:8" ht="25.5" x14ac:dyDescent="0.25">
      <c r="B12" s="73" t="s">
        <v>73</v>
      </c>
      <c r="C12" s="87">
        <v>0</v>
      </c>
      <c r="D12" s="87">
        <v>0</v>
      </c>
      <c r="E12" s="87">
        <v>0</v>
      </c>
      <c r="F12" s="87">
        <v>1316.35</v>
      </c>
      <c r="G12" s="84"/>
      <c r="H12" s="84"/>
    </row>
    <row r="13" spans="2:8" x14ac:dyDescent="0.25">
      <c r="B13" s="10" t="s">
        <v>63</v>
      </c>
      <c r="C13" s="87">
        <f>C14</f>
        <v>50027.45</v>
      </c>
      <c r="D13" s="87">
        <f t="shared" ref="D13:F13" si="5">D14</f>
        <v>180000</v>
      </c>
      <c r="E13" s="87">
        <f t="shared" si="5"/>
        <v>180000</v>
      </c>
      <c r="F13" s="87">
        <f t="shared" si="5"/>
        <v>82229.06</v>
      </c>
      <c r="G13" s="84">
        <f t="shared" si="1"/>
        <v>164.36788203276402</v>
      </c>
      <c r="H13" s="84">
        <f t="shared" si="2"/>
        <v>45.682811111111107</v>
      </c>
    </row>
    <row r="14" spans="2:8" x14ac:dyDescent="0.25">
      <c r="B14" s="79" t="s">
        <v>22</v>
      </c>
      <c r="C14" s="87">
        <v>50027.45</v>
      </c>
      <c r="D14" s="87">
        <f>D18</f>
        <v>180000</v>
      </c>
      <c r="E14" s="87">
        <f t="shared" ref="E14" si="6">E18</f>
        <v>180000</v>
      </c>
      <c r="F14" s="87">
        <f>F18+F16</f>
        <v>82229.06</v>
      </c>
      <c r="G14" s="84">
        <f t="shared" si="1"/>
        <v>164.36788203276402</v>
      </c>
      <c r="H14" s="84">
        <f t="shared" si="2"/>
        <v>45.682811111111107</v>
      </c>
    </row>
    <row r="15" spans="2:8" ht="25.5" x14ac:dyDescent="0.25">
      <c r="B15" s="73" t="s">
        <v>66</v>
      </c>
      <c r="C15" s="87">
        <v>0</v>
      </c>
      <c r="D15" s="87">
        <v>0</v>
      </c>
      <c r="E15" s="88">
        <v>0</v>
      </c>
      <c r="F15" s="85">
        <v>0</v>
      </c>
      <c r="G15" s="84" t="e">
        <f t="shared" si="1"/>
        <v>#DIV/0!</v>
      </c>
      <c r="H15" s="84" t="e">
        <f t="shared" si="2"/>
        <v>#DIV/0!</v>
      </c>
    </row>
    <row r="16" spans="2:8" ht="25.5" x14ac:dyDescent="0.25">
      <c r="B16" s="73" t="s">
        <v>256</v>
      </c>
      <c r="C16" s="87">
        <v>0</v>
      </c>
      <c r="D16" s="87">
        <v>0</v>
      </c>
      <c r="E16" s="88">
        <v>0</v>
      </c>
      <c r="F16" s="85">
        <v>4.03</v>
      </c>
      <c r="G16" s="84" t="e">
        <f t="shared" si="1"/>
        <v>#DIV/0!</v>
      </c>
      <c r="H16" s="84" t="e">
        <f t="shared" si="2"/>
        <v>#DIV/0!</v>
      </c>
    </row>
    <row r="17" spans="2:8" x14ac:dyDescent="0.25">
      <c r="B17" s="73" t="s">
        <v>224</v>
      </c>
      <c r="C17" s="87">
        <v>0</v>
      </c>
      <c r="D17" s="87">
        <v>0</v>
      </c>
      <c r="E17" s="88">
        <v>0</v>
      </c>
      <c r="F17" s="85">
        <v>0</v>
      </c>
      <c r="G17" s="84" t="e">
        <f t="shared" si="1"/>
        <v>#DIV/0!</v>
      </c>
      <c r="H17" s="84" t="e">
        <f t="shared" si="2"/>
        <v>#DIV/0!</v>
      </c>
    </row>
    <row r="18" spans="2:8" x14ac:dyDescent="0.25">
      <c r="B18" s="73" t="s">
        <v>64</v>
      </c>
      <c r="C18" s="87">
        <v>50027.45</v>
      </c>
      <c r="D18" s="87">
        <v>180000</v>
      </c>
      <c r="E18" s="88">
        <v>180000</v>
      </c>
      <c r="F18" s="85">
        <v>82225.03</v>
      </c>
      <c r="G18" s="84">
        <f t="shared" si="1"/>
        <v>164.35982645527608</v>
      </c>
      <c r="H18" s="84">
        <f t="shared" si="2"/>
        <v>45.680572222222224</v>
      </c>
    </row>
    <row r="19" spans="2:8" x14ac:dyDescent="0.25">
      <c r="B19" s="10" t="s">
        <v>69</v>
      </c>
      <c r="C19" s="87">
        <f>C20</f>
        <v>144525.31</v>
      </c>
      <c r="D19" s="87">
        <f t="shared" ref="D19:F19" si="7">D20</f>
        <v>400000</v>
      </c>
      <c r="E19" s="87">
        <f t="shared" si="7"/>
        <v>400000</v>
      </c>
      <c r="F19" s="87">
        <f t="shared" si="7"/>
        <v>125617.96</v>
      </c>
      <c r="G19" s="84">
        <f t="shared" si="1"/>
        <v>86.917620173241644</v>
      </c>
      <c r="H19" s="84">
        <f t="shared" si="2"/>
        <v>31.404490000000003</v>
      </c>
    </row>
    <row r="20" spans="2:8" x14ac:dyDescent="0.25">
      <c r="B20" s="79" t="s">
        <v>65</v>
      </c>
      <c r="C20" s="87">
        <f>C21+C22+C23</f>
        <v>144525.31</v>
      </c>
      <c r="D20" s="87">
        <f t="shared" ref="D20:F20" si="8">D21+D22+D23</f>
        <v>400000</v>
      </c>
      <c r="E20" s="87">
        <f t="shared" si="8"/>
        <v>400000</v>
      </c>
      <c r="F20" s="87">
        <f t="shared" si="8"/>
        <v>125617.96</v>
      </c>
      <c r="G20" s="84">
        <f t="shared" si="1"/>
        <v>86.917620173241644</v>
      </c>
      <c r="H20" s="84">
        <f t="shared" si="2"/>
        <v>31.404490000000003</v>
      </c>
    </row>
    <row r="21" spans="2:8" ht="25.5" x14ac:dyDescent="0.25">
      <c r="B21" s="73" t="s">
        <v>66</v>
      </c>
      <c r="C21" s="87">
        <v>0</v>
      </c>
      <c r="D21" s="87">
        <v>0</v>
      </c>
      <c r="E21" s="88">
        <v>0</v>
      </c>
      <c r="F21" s="85">
        <v>0</v>
      </c>
      <c r="G21" s="84" t="e">
        <f t="shared" si="1"/>
        <v>#DIV/0!</v>
      </c>
      <c r="H21" s="84" t="e">
        <f t="shared" si="2"/>
        <v>#DIV/0!</v>
      </c>
    </row>
    <row r="22" spans="2:8" ht="25.5" x14ac:dyDescent="0.25">
      <c r="B22" s="73" t="s">
        <v>256</v>
      </c>
      <c r="C22" s="87">
        <v>0</v>
      </c>
      <c r="D22" s="87">
        <v>0</v>
      </c>
      <c r="E22" s="88">
        <v>0</v>
      </c>
      <c r="F22" s="85"/>
      <c r="G22" s="84" t="e">
        <f t="shared" si="1"/>
        <v>#DIV/0!</v>
      </c>
      <c r="H22" s="84" t="e">
        <f t="shared" si="2"/>
        <v>#DIV/0!</v>
      </c>
    </row>
    <row r="23" spans="2:8" x14ac:dyDescent="0.25">
      <c r="B23" s="73" t="s">
        <v>67</v>
      </c>
      <c r="C23" s="87">
        <v>144525.31</v>
      </c>
      <c r="D23" s="87">
        <v>400000</v>
      </c>
      <c r="E23" s="88">
        <f>D23</f>
        <v>400000</v>
      </c>
      <c r="F23" s="85">
        <v>125617.96</v>
      </c>
      <c r="G23" s="84">
        <f t="shared" si="1"/>
        <v>86.917620173241644</v>
      </c>
      <c r="H23" s="84">
        <f t="shared" si="2"/>
        <v>31.404490000000003</v>
      </c>
    </row>
    <row r="24" spans="2:8" x14ac:dyDescent="0.25">
      <c r="B24" s="10" t="s">
        <v>68</v>
      </c>
      <c r="C24" s="87">
        <f>C25+C31+C36+C41</f>
        <v>190802.61000000002</v>
      </c>
      <c r="D24" s="87">
        <f>D25+D31+D36+D41</f>
        <v>1053084</v>
      </c>
      <c r="E24" s="87">
        <f>E25+E31+E36+E41</f>
        <v>1053084</v>
      </c>
      <c r="F24" s="87">
        <f>F25+F31+F36+F41</f>
        <v>538989.11</v>
      </c>
      <c r="G24" s="84">
        <f t="shared" si="1"/>
        <v>282.4851871785192</v>
      </c>
      <c r="H24" s="84">
        <f t="shared" si="2"/>
        <v>51.181967440394118</v>
      </c>
    </row>
    <row r="25" spans="2:8" x14ac:dyDescent="0.25">
      <c r="B25" s="79" t="s">
        <v>304</v>
      </c>
      <c r="C25" s="122">
        <f>C26+C29</f>
        <v>102306.7</v>
      </c>
      <c r="D25" s="122">
        <f t="shared" ref="D25:F25" si="9">D26+D29</f>
        <v>298637</v>
      </c>
      <c r="E25" s="122">
        <f t="shared" si="9"/>
        <v>298637</v>
      </c>
      <c r="F25" s="122">
        <f t="shared" si="9"/>
        <v>271799.39</v>
      </c>
      <c r="G25" s="84">
        <f t="shared" si="1"/>
        <v>265.67115350216557</v>
      </c>
      <c r="H25" s="84"/>
    </row>
    <row r="26" spans="2:8" ht="25.5" x14ac:dyDescent="0.25">
      <c r="B26" s="73" t="s">
        <v>308</v>
      </c>
      <c r="C26" s="87">
        <f>C28</f>
        <v>102306.7</v>
      </c>
      <c r="D26" s="87">
        <f t="shared" ref="D26:F26" si="10">D27+D28</f>
        <v>297787</v>
      </c>
      <c r="E26" s="87">
        <f t="shared" si="10"/>
        <v>297787</v>
      </c>
      <c r="F26" s="87">
        <f t="shared" si="10"/>
        <v>271499.39</v>
      </c>
      <c r="G26" s="84">
        <f t="shared" si="1"/>
        <v>265.37791757529078</v>
      </c>
      <c r="H26" s="84">
        <f t="shared" si="2"/>
        <v>91.172344662460077</v>
      </c>
    </row>
    <row r="27" spans="2:8" ht="38.25" x14ac:dyDescent="0.25">
      <c r="B27" s="73" t="s">
        <v>72</v>
      </c>
      <c r="C27" s="87">
        <v>0</v>
      </c>
      <c r="D27" s="87">
        <v>0</v>
      </c>
      <c r="E27" s="88">
        <v>0</v>
      </c>
      <c r="F27" s="85">
        <v>0</v>
      </c>
      <c r="G27" s="84" t="e">
        <f t="shared" si="1"/>
        <v>#DIV/0!</v>
      </c>
      <c r="H27" s="84" t="e">
        <f t="shared" si="2"/>
        <v>#DIV/0!</v>
      </c>
    </row>
    <row r="28" spans="2:8" ht="25.5" x14ac:dyDescent="0.25">
      <c r="B28" s="73" t="s">
        <v>73</v>
      </c>
      <c r="C28" s="122">
        <v>102306.7</v>
      </c>
      <c r="D28" s="87">
        <v>297787</v>
      </c>
      <c r="E28" s="88">
        <f>D28</f>
        <v>297787</v>
      </c>
      <c r="F28" s="85">
        <v>271499.39</v>
      </c>
      <c r="G28" s="84">
        <f t="shared" si="1"/>
        <v>265.37791757529078</v>
      </c>
      <c r="H28" s="84">
        <f t="shared" si="2"/>
        <v>91.172344662460077</v>
      </c>
    </row>
    <row r="29" spans="2:8" ht="25.5" x14ac:dyDescent="0.25">
      <c r="B29" s="73" t="s">
        <v>309</v>
      </c>
      <c r="C29" s="87">
        <f>C30</f>
        <v>0</v>
      </c>
      <c r="D29" s="87">
        <f t="shared" ref="D29:E29" si="11">D30</f>
        <v>850</v>
      </c>
      <c r="E29" s="87">
        <f t="shared" si="11"/>
        <v>850</v>
      </c>
      <c r="F29" s="87">
        <v>300</v>
      </c>
      <c r="G29" s="84"/>
      <c r="H29" s="84"/>
    </row>
    <row r="30" spans="2:8" ht="25.5" x14ac:dyDescent="0.25">
      <c r="B30" s="73" t="s">
        <v>73</v>
      </c>
      <c r="C30" s="87">
        <v>0</v>
      </c>
      <c r="D30" s="87">
        <v>850</v>
      </c>
      <c r="E30" s="88">
        <f>D30</f>
        <v>850</v>
      </c>
      <c r="F30" s="85">
        <v>0</v>
      </c>
      <c r="G30" s="84"/>
      <c r="H30" s="84"/>
    </row>
    <row r="31" spans="2:8" x14ac:dyDescent="0.25">
      <c r="B31" s="124" t="s">
        <v>306</v>
      </c>
      <c r="C31" s="87">
        <f>C32</f>
        <v>24762.98</v>
      </c>
      <c r="D31" s="87">
        <f t="shared" ref="D31:F32" si="12">D32</f>
        <v>228743</v>
      </c>
      <c r="E31" s="87">
        <f t="shared" si="12"/>
        <v>228743</v>
      </c>
      <c r="F31" s="87">
        <f t="shared" si="12"/>
        <v>0</v>
      </c>
      <c r="G31" s="84"/>
      <c r="H31" s="84"/>
    </row>
    <row r="32" spans="2:8" x14ac:dyDescent="0.25">
      <c r="B32" s="15" t="s">
        <v>307</v>
      </c>
      <c r="C32" s="87">
        <f>C33</f>
        <v>24762.98</v>
      </c>
      <c r="D32" s="87">
        <f t="shared" si="12"/>
        <v>228743</v>
      </c>
      <c r="E32" s="87">
        <f t="shared" si="12"/>
        <v>228743</v>
      </c>
      <c r="F32" s="87">
        <f t="shared" si="12"/>
        <v>0</v>
      </c>
      <c r="G32" s="84"/>
      <c r="H32" s="84"/>
    </row>
    <row r="33" spans="2:8" ht="25.5" x14ac:dyDescent="0.25">
      <c r="B33" s="73" t="s">
        <v>305</v>
      </c>
      <c r="C33" s="87">
        <f>C34+C35</f>
        <v>24762.98</v>
      </c>
      <c r="D33" s="87">
        <f>D34+D35</f>
        <v>228743</v>
      </c>
      <c r="E33" s="87">
        <f t="shared" ref="E33:F33" si="13">E34+E35</f>
        <v>228743</v>
      </c>
      <c r="F33" s="87">
        <f t="shared" si="13"/>
        <v>0</v>
      </c>
      <c r="G33" s="84">
        <f t="shared" ref="G33:G34" si="14">F33/C33*100</f>
        <v>0</v>
      </c>
      <c r="H33" s="84">
        <f t="shared" ref="H33:H34" si="15">F33/E33*100</f>
        <v>0</v>
      </c>
    </row>
    <row r="34" spans="2:8" ht="25.5" x14ac:dyDescent="0.25">
      <c r="B34" s="73" t="s">
        <v>70</v>
      </c>
      <c r="C34" s="122">
        <v>24762.98</v>
      </c>
      <c r="D34" s="87">
        <v>91159</v>
      </c>
      <c r="E34" s="88">
        <f>D34</f>
        <v>91159</v>
      </c>
      <c r="F34" s="85">
        <v>0</v>
      </c>
      <c r="G34" s="84">
        <f t="shared" si="14"/>
        <v>0</v>
      </c>
      <c r="H34" s="84">
        <f t="shared" si="15"/>
        <v>0</v>
      </c>
    </row>
    <row r="35" spans="2:8" ht="38.25" x14ac:dyDescent="0.25">
      <c r="B35" s="73" t="s">
        <v>225</v>
      </c>
      <c r="C35" s="122">
        <v>0</v>
      </c>
      <c r="D35" s="87">
        <v>137584</v>
      </c>
      <c r="E35" s="88">
        <f>D35</f>
        <v>137584</v>
      </c>
      <c r="F35" s="85">
        <v>0</v>
      </c>
      <c r="G35" s="84"/>
      <c r="H35" s="84"/>
    </row>
    <row r="36" spans="2:8" x14ac:dyDescent="0.25">
      <c r="B36" s="79" t="s">
        <v>310</v>
      </c>
      <c r="C36" s="87">
        <f>C37</f>
        <v>36635.949999999997</v>
      </c>
      <c r="D36" s="87">
        <f t="shared" ref="D36:F36" si="16">D37</f>
        <v>12757</v>
      </c>
      <c r="E36" s="87">
        <f t="shared" si="16"/>
        <v>12757</v>
      </c>
      <c r="F36" s="87">
        <f t="shared" si="16"/>
        <v>152743.96000000002</v>
      </c>
      <c r="G36" s="84"/>
      <c r="H36" s="84"/>
    </row>
    <row r="37" spans="2:8" x14ac:dyDescent="0.25">
      <c r="B37" s="73" t="s">
        <v>311</v>
      </c>
      <c r="C37" s="87">
        <f>C38</f>
        <v>36635.949999999997</v>
      </c>
      <c r="D37" s="87">
        <f t="shared" ref="D37:F37" si="17">D38</f>
        <v>12757</v>
      </c>
      <c r="E37" s="87">
        <f t="shared" si="17"/>
        <v>12757</v>
      </c>
      <c r="F37" s="87">
        <f t="shared" si="17"/>
        <v>152743.96000000002</v>
      </c>
      <c r="G37" s="84"/>
      <c r="H37" s="84"/>
    </row>
    <row r="38" spans="2:8" ht="38.25" x14ac:dyDescent="0.25">
      <c r="B38" s="73" t="s">
        <v>312</v>
      </c>
      <c r="C38" s="87">
        <f>C40+C39</f>
        <v>36635.949999999997</v>
      </c>
      <c r="D38" s="87">
        <f t="shared" ref="D38:F38" si="18">D40+D39</f>
        <v>12757</v>
      </c>
      <c r="E38" s="87">
        <f t="shared" si="18"/>
        <v>12757</v>
      </c>
      <c r="F38" s="87">
        <f t="shared" si="18"/>
        <v>152743.96000000002</v>
      </c>
      <c r="G38" s="84"/>
      <c r="H38" s="84"/>
    </row>
    <row r="39" spans="2:8" ht="25.5" x14ac:dyDescent="0.25">
      <c r="B39" s="73" t="s">
        <v>70</v>
      </c>
      <c r="C39" s="87">
        <v>0</v>
      </c>
      <c r="D39" s="87">
        <v>0</v>
      </c>
      <c r="E39" s="87">
        <v>0</v>
      </c>
      <c r="F39" s="87">
        <v>43906.44</v>
      </c>
      <c r="G39" s="84"/>
      <c r="H39" s="84"/>
    </row>
    <row r="40" spans="2:8" ht="38.25" x14ac:dyDescent="0.25">
      <c r="B40" s="73" t="s">
        <v>225</v>
      </c>
      <c r="C40" s="122">
        <v>36635.949999999997</v>
      </c>
      <c r="D40" s="87">
        <v>12757</v>
      </c>
      <c r="E40" s="88">
        <f>D40</f>
        <v>12757</v>
      </c>
      <c r="F40" s="85">
        <f>99136.11+2242.11+7459.3</f>
        <v>108837.52</v>
      </c>
      <c r="G40" s="84">
        <f t="shared" si="1"/>
        <v>297.0784707370766</v>
      </c>
      <c r="H40" s="84">
        <f t="shared" si="2"/>
        <v>853.15920671004153</v>
      </c>
    </row>
    <row r="41" spans="2:8" x14ac:dyDescent="0.25">
      <c r="B41" s="79" t="s">
        <v>313</v>
      </c>
      <c r="C41" s="122">
        <f>C42</f>
        <v>27096.98</v>
      </c>
      <c r="D41" s="122">
        <f t="shared" ref="D41:F41" si="19">D42</f>
        <v>512947</v>
      </c>
      <c r="E41" s="122">
        <f t="shared" si="19"/>
        <v>512947</v>
      </c>
      <c r="F41" s="122">
        <f t="shared" si="19"/>
        <v>114445.75999999999</v>
      </c>
      <c r="G41" s="84"/>
      <c r="H41" s="84"/>
    </row>
    <row r="42" spans="2:8" ht="25.5" x14ac:dyDescent="0.25">
      <c r="B42" s="73" t="s">
        <v>314</v>
      </c>
      <c r="C42" s="87">
        <f>C43+C44</f>
        <v>27096.98</v>
      </c>
      <c r="D42" s="87">
        <f t="shared" ref="D42:F42" si="20">D43+D44</f>
        <v>512947</v>
      </c>
      <c r="E42" s="87">
        <f t="shared" si="20"/>
        <v>512947</v>
      </c>
      <c r="F42" s="87">
        <f t="shared" si="20"/>
        <v>114445.75999999999</v>
      </c>
      <c r="G42" s="84"/>
      <c r="H42" s="84"/>
    </row>
    <row r="43" spans="2:8" ht="38.25" x14ac:dyDescent="0.25">
      <c r="B43" s="73" t="s">
        <v>225</v>
      </c>
      <c r="C43" s="87">
        <v>27096.98</v>
      </c>
      <c r="D43" s="87">
        <v>17900</v>
      </c>
      <c r="E43" s="88">
        <f>D43</f>
        <v>17900</v>
      </c>
      <c r="F43" s="85">
        <f>2586.36+2611.13+2622.9+2750.27+2596.02+2660.55</f>
        <v>15827.23</v>
      </c>
      <c r="G43" s="84"/>
      <c r="H43" s="84"/>
    </row>
    <row r="44" spans="2:8" ht="25.5" x14ac:dyDescent="0.25">
      <c r="B44" s="123" t="s">
        <v>316</v>
      </c>
      <c r="C44" s="87"/>
      <c r="D44" s="87">
        <v>495047</v>
      </c>
      <c r="E44" s="87">
        <v>495047</v>
      </c>
      <c r="F44" s="87">
        <v>98618.53</v>
      </c>
      <c r="G44" s="84"/>
      <c r="H44" s="84"/>
    </row>
    <row r="45" spans="2:8" x14ac:dyDescent="0.25">
      <c r="B45" s="10" t="s">
        <v>74</v>
      </c>
      <c r="C45" s="87">
        <f>C46</f>
        <v>5900</v>
      </c>
      <c r="D45" s="87">
        <f t="shared" ref="D45:F46" si="21">D46</f>
        <v>0</v>
      </c>
      <c r="E45" s="87">
        <f t="shared" si="21"/>
        <v>0</v>
      </c>
      <c r="F45" s="87">
        <f t="shared" si="21"/>
        <v>3450</v>
      </c>
      <c r="G45" s="84">
        <f t="shared" si="1"/>
        <v>58.474576271186443</v>
      </c>
      <c r="H45" s="84" t="e">
        <f t="shared" si="2"/>
        <v>#DIV/0!</v>
      </c>
    </row>
    <row r="46" spans="2:8" x14ac:dyDescent="0.25">
      <c r="B46" s="79" t="s">
        <v>78</v>
      </c>
      <c r="C46" s="87">
        <f>C47</f>
        <v>5900</v>
      </c>
      <c r="D46" s="87">
        <f t="shared" si="21"/>
        <v>0</v>
      </c>
      <c r="E46" s="87">
        <f t="shared" si="21"/>
        <v>0</v>
      </c>
      <c r="F46" s="87">
        <f t="shared" si="21"/>
        <v>3450</v>
      </c>
      <c r="G46" s="84">
        <f t="shared" si="1"/>
        <v>58.474576271186443</v>
      </c>
      <c r="H46" s="84" t="e">
        <f t="shared" si="2"/>
        <v>#DIV/0!</v>
      </c>
    </row>
    <row r="47" spans="2:8" x14ac:dyDescent="0.25">
      <c r="B47" s="73" t="s">
        <v>75</v>
      </c>
      <c r="C47" s="87">
        <v>5900</v>
      </c>
      <c r="D47" s="87">
        <v>0</v>
      </c>
      <c r="E47" s="88">
        <v>0</v>
      </c>
      <c r="F47" s="85">
        <v>3450</v>
      </c>
      <c r="G47" s="84">
        <f t="shared" si="1"/>
        <v>58.474576271186443</v>
      </c>
      <c r="H47" s="84" t="e">
        <f t="shared" si="2"/>
        <v>#DIV/0!</v>
      </c>
    </row>
    <row r="48" spans="2:8" ht="25.5" x14ac:dyDescent="0.25">
      <c r="B48" s="10" t="s">
        <v>76</v>
      </c>
      <c r="C48" s="87">
        <f>C49</f>
        <v>240</v>
      </c>
      <c r="D48" s="87">
        <f t="shared" ref="D48:F48" si="22">D49</f>
        <v>0</v>
      </c>
      <c r="E48" s="87">
        <f t="shared" si="22"/>
        <v>0</v>
      </c>
      <c r="F48" s="87">
        <f t="shared" si="22"/>
        <v>40</v>
      </c>
      <c r="G48" s="84">
        <f t="shared" si="1"/>
        <v>16.666666666666664</v>
      </c>
      <c r="H48" s="84" t="e">
        <f t="shared" si="2"/>
        <v>#DIV/0!</v>
      </c>
    </row>
    <row r="49" spans="2:8" ht="25.5" x14ac:dyDescent="0.25">
      <c r="B49" s="79" t="s">
        <v>226</v>
      </c>
      <c r="C49" s="87">
        <f>C50</f>
        <v>240</v>
      </c>
      <c r="D49" s="87">
        <f t="shared" ref="D49:F49" si="23">D50</f>
        <v>0</v>
      </c>
      <c r="E49" s="87">
        <f t="shared" si="23"/>
        <v>0</v>
      </c>
      <c r="F49" s="87">
        <f t="shared" si="23"/>
        <v>40</v>
      </c>
      <c r="G49" s="84">
        <f t="shared" si="1"/>
        <v>16.666666666666664</v>
      </c>
      <c r="H49" s="84" t="e">
        <f t="shared" si="2"/>
        <v>#DIV/0!</v>
      </c>
    </row>
    <row r="50" spans="2:8" x14ac:dyDescent="0.25">
      <c r="B50" s="73" t="s">
        <v>77</v>
      </c>
      <c r="C50" s="87">
        <v>240</v>
      </c>
      <c r="D50" s="87">
        <v>0</v>
      </c>
      <c r="E50" s="88">
        <v>0</v>
      </c>
      <c r="F50" s="85">
        <v>40</v>
      </c>
      <c r="G50" s="84">
        <f t="shared" si="1"/>
        <v>16.666666666666664</v>
      </c>
      <c r="H50" s="84" t="e">
        <f t="shared" si="2"/>
        <v>#DIV/0!</v>
      </c>
    </row>
    <row r="51" spans="2:8" x14ac:dyDescent="0.25">
      <c r="B51" s="10" t="s">
        <v>315</v>
      </c>
      <c r="C51" s="87">
        <f>C52</f>
        <v>0</v>
      </c>
      <c r="D51" s="87">
        <f t="shared" ref="D51:F51" si="24">D52</f>
        <v>93816</v>
      </c>
      <c r="E51" s="87">
        <f t="shared" si="24"/>
        <v>93816</v>
      </c>
      <c r="F51" s="87">
        <f t="shared" si="24"/>
        <v>0</v>
      </c>
      <c r="G51" s="84"/>
      <c r="H51" s="84"/>
    </row>
    <row r="52" spans="2:8" x14ac:dyDescent="0.25">
      <c r="B52" s="79" t="s">
        <v>322</v>
      </c>
      <c r="C52" s="87">
        <f>C53</f>
        <v>0</v>
      </c>
      <c r="D52" s="87">
        <f t="shared" ref="D52:F52" si="25">D53</f>
        <v>93816</v>
      </c>
      <c r="E52" s="87">
        <f t="shared" si="25"/>
        <v>93816</v>
      </c>
      <c r="F52" s="87">
        <f t="shared" si="25"/>
        <v>0</v>
      </c>
      <c r="G52" s="84"/>
      <c r="H52" s="84"/>
    </row>
    <row r="53" spans="2:8" ht="25.5" x14ac:dyDescent="0.25">
      <c r="B53" s="73" t="s">
        <v>323</v>
      </c>
      <c r="C53" s="87">
        <v>0</v>
      </c>
      <c r="D53" s="87">
        <v>93816</v>
      </c>
      <c r="E53" s="88">
        <f>D53</f>
        <v>93816</v>
      </c>
      <c r="F53" s="85">
        <v>0</v>
      </c>
      <c r="G53" s="84"/>
      <c r="H53" s="84"/>
    </row>
    <row r="54" spans="2:8" ht="15.75" customHeight="1" x14ac:dyDescent="0.25">
      <c r="B54" s="10" t="s">
        <v>48</v>
      </c>
      <c r="C54" s="89">
        <f>C56+C116+C180+C247+C445+C470+C476</f>
        <v>2111447.02</v>
      </c>
      <c r="D54" s="89">
        <f>D56+D116+D180+D247+D445+D470+D476</f>
        <v>5261017</v>
      </c>
      <c r="E54" s="89">
        <f>E56+E116+E180+E247+E445+E470+E476</f>
        <v>5261017</v>
      </c>
      <c r="F54" s="89">
        <f>F56+F116+F180+F247+F445+F470+F476</f>
        <v>2421528.4200000004</v>
      </c>
      <c r="G54" s="84">
        <f t="shared" si="1"/>
        <v>114.68572959978889</v>
      </c>
      <c r="H54" s="84">
        <f t="shared" si="2"/>
        <v>46.027762693030652</v>
      </c>
    </row>
    <row r="55" spans="2:8" ht="15.75" customHeight="1" x14ac:dyDescent="0.25">
      <c r="B55" s="10" t="s">
        <v>19</v>
      </c>
      <c r="C55" s="87"/>
      <c r="D55" s="87"/>
      <c r="E55" s="87"/>
      <c r="F55" s="85"/>
      <c r="G55" s="84"/>
      <c r="H55" s="84"/>
    </row>
    <row r="56" spans="2:8" x14ac:dyDescent="0.25">
      <c r="B56" s="78" t="s">
        <v>20</v>
      </c>
      <c r="C56" s="89">
        <f>C57+C103</f>
        <v>1636578.85</v>
      </c>
      <c r="D56" s="89">
        <f>D57+D103</f>
        <v>3772059</v>
      </c>
      <c r="E56" s="89">
        <f>E57+E103</f>
        <v>3772059</v>
      </c>
      <c r="F56" s="89">
        <f>F57+F103</f>
        <v>1853895.32</v>
      </c>
      <c r="G56" s="84">
        <f t="shared" si="1"/>
        <v>113.27870453660086</v>
      </c>
      <c r="H56" s="84">
        <f t="shared" si="2"/>
        <v>49.148099751355964</v>
      </c>
    </row>
    <row r="57" spans="2:8" x14ac:dyDescent="0.25">
      <c r="B57" s="74" t="s">
        <v>148</v>
      </c>
      <c r="C57" s="87">
        <f>C58+C66+C96+C100</f>
        <v>1636578.85</v>
      </c>
      <c r="D57" s="87">
        <f t="shared" ref="D57:E57" si="26">D58+D66+D96+D100</f>
        <v>3758548</v>
      </c>
      <c r="E57" s="87">
        <f t="shared" si="26"/>
        <v>3758548</v>
      </c>
      <c r="F57" s="87">
        <f>F58+F66+F96+F100</f>
        <v>1853895.32</v>
      </c>
      <c r="G57" s="84">
        <f t="shared" si="1"/>
        <v>113.27870453660086</v>
      </c>
      <c r="H57" s="84">
        <f t="shared" si="2"/>
        <v>49.324774354351739</v>
      </c>
    </row>
    <row r="58" spans="2:8" x14ac:dyDescent="0.25">
      <c r="B58" s="74" t="s">
        <v>99</v>
      </c>
      <c r="C58" s="87">
        <f>C59+C61+C63</f>
        <v>1491180.8</v>
      </c>
      <c r="D58" s="87">
        <f>D59+D61+D63</f>
        <v>3434567</v>
      </c>
      <c r="E58" s="87">
        <f t="shared" ref="E58:F58" si="27">E59+E61+E63</f>
        <v>3434567</v>
      </c>
      <c r="F58" s="87">
        <f t="shared" si="27"/>
        <v>1681709.38</v>
      </c>
      <c r="G58" s="84">
        <f t="shared" si="1"/>
        <v>112.77702744026745</v>
      </c>
      <c r="H58" s="84">
        <f t="shared" si="2"/>
        <v>48.964232754813047</v>
      </c>
    </row>
    <row r="59" spans="2:8" x14ac:dyDescent="0.25">
      <c r="B59" s="74" t="s">
        <v>227</v>
      </c>
      <c r="C59" s="87">
        <f>C60</f>
        <v>1251269.26</v>
      </c>
      <c r="D59" s="87">
        <f t="shared" ref="D59:F59" si="28">D60</f>
        <v>2890125</v>
      </c>
      <c r="E59" s="87">
        <f t="shared" si="28"/>
        <v>2890125</v>
      </c>
      <c r="F59" s="87">
        <f t="shared" si="28"/>
        <v>1412972.68</v>
      </c>
      <c r="G59" s="84">
        <f t="shared" si="1"/>
        <v>112.92315132875557</v>
      </c>
      <c r="H59" s="84">
        <f t="shared" si="2"/>
        <v>48.8896736300333</v>
      </c>
    </row>
    <row r="60" spans="2:8" x14ac:dyDescent="0.25">
      <c r="B60" s="72" t="s">
        <v>95</v>
      </c>
      <c r="C60" s="87">
        <f>'POSEBNI DIO -RAD.DIO.'!F15</f>
        <v>1251269.26</v>
      </c>
      <c r="D60" s="87">
        <f>'POSEBNI DIO -RAD.DIO.'!G15</f>
        <v>2890125</v>
      </c>
      <c r="E60" s="87">
        <f>'POSEBNI DIO -RAD.DIO.'!H15</f>
        <v>2890125</v>
      </c>
      <c r="F60" s="87">
        <f>'POSEBNI DIO -RAD.DIO.'!I15</f>
        <v>1412972.68</v>
      </c>
      <c r="G60" s="87">
        <f>'POSEBNI DIO -RAD.DIO.'!J15</f>
        <v>48.8896736300333</v>
      </c>
      <c r="H60" s="84">
        <f t="shared" si="2"/>
        <v>48.8896736300333</v>
      </c>
    </row>
    <row r="61" spans="2:8" x14ac:dyDescent="0.25">
      <c r="B61" s="72" t="s">
        <v>100</v>
      </c>
      <c r="C61" s="87">
        <f>C62</f>
        <v>33452.07</v>
      </c>
      <c r="D61" s="87">
        <f t="shared" ref="D61:F61" si="29">D62</f>
        <v>67571</v>
      </c>
      <c r="E61" s="87">
        <f t="shared" si="29"/>
        <v>67571</v>
      </c>
      <c r="F61" s="87">
        <f t="shared" si="29"/>
        <v>35596.39</v>
      </c>
      <c r="G61" s="84">
        <f t="shared" si="1"/>
        <v>106.41012648843555</v>
      </c>
      <c r="H61" s="84">
        <f t="shared" si="2"/>
        <v>52.679981056962312</v>
      </c>
    </row>
    <row r="62" spans="2:8" x14ac:dyDescent="0.25">
      <c r="B62" s="72" t="s">
        <v>96</v>
      </c>
      <c r="C62" s="87">
        <f>'POSEBNI DIO -RAD.DIO.'!F17</f>
        <v>33452.07</v>
      </c>
      <c r="D62" s="87">
        <f>'POSEBNI DIO -RAD.DIO.'!G17</f>
        <v>67571</v>
      </c>
      <c r="E62" s="87">
        <f>'POSEBNI DIO -RAD.DIO.'!H17</f>
        <v>67571</v>
      </c>
      <c r="F62" s="87">
        <f>'POSEBNI DIO -RAD.DIO.'!I17</f>
        <v>35596.39</v>
      </c>
      <c r="G62" s="84">
        <f t="shared" si="1"/>
        <v>106.41012648843555</v>
      </c>
      <c r="H62" s="84">
        <f t="shared" si="2"/>
        <v>52.679981056962312</v>
      </c>
    </row>
    <row r="63" spans="2:8" x14ac:dyDescent="0.25">
      <c r="B63" s="72" t="s">
        <v>101</v>
      </c>
      <c r="C63" s="87">
        <f>C64</f>
        <v>206459.47</v>
      </c>
      <c r="D63" s="87">
        <f t="shared" ref="D63:F63" si="30">D64</f>
        <v>476871</v>
      </c>
      <c r="E63" s="87">
        <f t="shared" si="30"/>
        <v>476871</v>
      </c>
      <c r="F63" s="87">
        <f t="shared" si="30"/>
        <v>233140.31</v>
      </c>
      <c r="G63" s="84">
        <f t="shared" si="1"/>
        <v>112.92304005236475</v>
      </c>
      <c r="H63" s="84">
        <f t="shared" si="2"/>
        <v>48.889596976960227</v>
      </c>
    </row>
    <row r="64" spans="2:8" x14ac:dyDescent="0.25">
      <c r="B64" s="72" t="s">
        <v>97</v>
      </c>
      <c r="C64" s="87">
        <f>C65</f>
        <v>206459.47</v>
      </c>
      <c r="D64" s="87">
        <f t="shared" ref="D64:F64" si="31">D65</f>
        <v>476871</v>
      </c>
      <c r="E64" s="87">
        <f t="shared" si="31"/>
        <v>476871</v>
      </c>
      <c r="F64" s="87">
        <f t="shared" si="31"/>
        <v>233140.31</v>
      </c>
      <c r="G64" s="84">
        <f t="shared" si="1"/>
        <v>112.92304005236475</v>
      </c>
      <c r="H64" s="84">
        <f t="shared" si="2"/>
        <v>48.889596976960227</v>
      </c>
    </row>
    <row r="65" spans="2:8" x14ac:dyDescent="0.25">
      <c r="B65" s="72" t="s">
        <v>98</v>
      </c>
      <c r="C65" s="87">
        <f>'POSEBNI DIO -RAD.DIO.'!F19</f>
        <v>206459.47</v>
      </c>
      <c r="D65" s="87">
        <f>'POSEBNI DIO -RAD.DIO.'!G19</f>
        <v>476871</v>
      </c>
      <c r="E65" s="87">
        <f>'POSEBNI DIO -RAD.DIO.'!H19</f>
        <v>476871</v>
      </c>
      <c r="F65" s="87">
        <f>'POSEBNI DIO -RAD.DIO.'!I19</f>
        <v>233140.31</v>
      </c>
      <c r="G65" s="87">
        <f>'POSEBNI DIO -RAD.DIO.'!J19</f>
        <v>48.889596976960227</v>
      </c>
      <c r="H65" s="87">
        <f>'POSEBNI DIO -RAD.DIO.'!K19</f>
        <v>112.92304005236475</v>
      </c>
    </row>
    <row r="66" spans="2:8" x14ac:dyDescent="0.25">
      <c r="B66" s="72" t="s">
        <v>102</v>
      </c>
      <c r="C66" s="87">
        <f>C67+C71+C78+C88+C90</f>
        <v>144452.53999999998</v>
      </c>
      <c r="D66" s="87">
        <f>D67+D71+D78+D88+D90</f>
        <v>321981</v>
      </c>
      <c r="E66" s="87">
        <f t="shared" ref="E66:F66" si="32">E67+E71+E78+E88+E90</f>
        <v>321981</v>
      </c>
      <c r="F66" s="87">
        <f t="shared" si="32"/>
        <v>171380.83</v>
      </c>
      <c r="G66" s="84">
        <f t="shared" si="1"/>
        <v>118.64161751672904</v>
      </c>
      <c r="H66" s="84">
        <f t="shared" si="2"/>
        <v>53.227000972107042</v>
      </c>
    </row>
    <row r="67" spans="2:8" x14ac:dyDescent="0.25">
      <c r="B67" s="72" t="s">
        <v>103</v>
      </c>
      <c r="C67" s="87">
        <f>C68+C69+C70</f>
        <v>21192.01</v>
      </c>
      <c r="D67" s="87">
        <f>D68+D69+D70</f>
        <v>60310</v>
      </c>
      <c r="E67" s="87">
        <f t="shared" ref="E67:F67" si="33">E68+E69+E70</f>
        <v>60310</v>
      </c>
      <c r="F67" s="87">
        <f t="shared" si="33"/>
        <v>27008.52</v>
      </c>
      <c r="G67" s="84">
        <f t="shared" si="1"/>
        <v>127.44671222786326</v>
      </c>
      <c r="H67" s="84">
        <f t="shared" si="2"/>
        <v>44.78282208588957</v>
      </c>
    </row>
    <row r="68" spans="2:8" x14ac:dyDescent="0.25">
      <c r="B68" s="72" t="s">
        <v>104</v>
      </c>
      <c r="C68" s="87">
        <f>'POSEBNI DIO -RAD.DIO.'!F22</f>
        <v>0</v>
      </c>
      <c r="D68" s="87">
        <f>'POSEBNI DIO -RAD.DIO.'!G22</f>
        <v>4250</v>
      </c>
      <c r="E68" s="87">
        <f>'POSEBNI DIO -RAD.DIO.'!H22</f>
        <v>4250</v>
      </c>
      <c r="F68" s="87">
        <f>'POSEBNI DIO -RAD.DIO.'!I74</f>
        <v>282.7</v>
      </c>
      <c r="G68" s="84" t="e">
        <f t="shared" si="1"/>
        <v>#DIV/0!</v>
      </c>
      <c r="H68" s="84">
        <f t="shared" si="2"/>
        <v>6.6517647058823526</v>
      </c>
    </row>
    <row r="69" spans="2:8" x14ac:dyDescent="0.25">
      <c r="B69" s="72" t="s">
        <v>105</v>
      </c>
      <c r="C69" s="87">
        <f>'POSEBNI DIO -RAD.DIO.'!F23</f>
        <v>20427.009999999998</v>
      </c>
      <c r="D69" s="87">
        <f>'POSEBNI DIO -RAD.DIO.'!G23</f>
        <v>50400</v>
      </c>
      <c r="E69" s="87">
        <f>'POSEBNI DIO -RAD.DIO.'!H23</f>
        <v>50400</v>
      </c>
      <c r="F69" s="87">
        <f>'POSEBNI DIO -RAD.DIO.'!I23</f>
        <v>26725.82</v>
      </c>
      <c r="G69" s="84">
        <f t="shared" si="1"/>
        <v>130.83569254629043</v>
      </c>
      <c r="H69" s="84">
        <f t="shared" si="2"/>
        <v>53.027420634920631</v>
      </c>
    </row>
    <row r="70" spans="2:8" x14ac:dyDescent="0.25">
      <c r="B70" s="72" t="s">
        <v>106</v>
      </c>
      <c r="C70" s="87">
        <f>'POSEBNI DIO -RAD.DIO.'!F24</f>
        <v>765</v>
      </c>
      <c r="D70" s="87">
        <f>'POSEBNI DIO -RAD.DIO.'!G24</f>
        <v>5660</v>
      </c>
      <c r="E70" s="87">
        <f>'POSEBNI DIO -RAD.DIO.'!H24</f>
        <v>5660</v>
      </c>
      <c r="F70" s="87">
        <f>'POSEBNI DIO -RAD.DIO.'!I24</f>
        <v>0</v>
      </c>
      <c r="G70" s="84">
        <f t="shared" si="1"/>
        <v>0</v>
      </c>
      <c r="H70" s="84">
        <f t="shared" si="2"/>
        <v>0</v>
      </c>
    </row>
    <row r="71" spans="2:8" x14ac:dyDescent="0.25">
      <c r="B71" s="72" t="s">
        <v>107</v>
      </c>
      <c r="C71" s="87">
        <f>C72+C73+C74+C75+C76+C77</f>
        <v>53272.39</v>
      </c>
      <c r="D71" s="87">
        <f t="shared" ref="D71:F71" si="34">D72+D73+D74+D75+D76+D77</f>
        <v>93587</v>
      </c>
      <c r="E71" s="87">
        <f t="shared" si="34"/>
        <v>93587</v>
      </c>
      <c r="F71" s="87">
        <f t="shared" si="34"/>
        <v>49846.829999999994</v>
      </c>
      <c r="G71" s="84">
        <f t="shared" si="1"/>
        <v>93.569727207658588</v>
      </c>
      <c r="H71" s="84">
        <f t="shared" si="2"/>
        <v>53.262557833887179</v>
      </c>
    </row>
    <row r="72" spans="2:8" x14ac:dyDescent="0.25">
      <c r="B72" s="72" t="s">
        <v>108</v>
      </c>
      <c r="C72" s="87">
        <f>'POSEBNI DIO -RAD.DIO.'!F26</f>
        <v>9101.6</v>
      </c>
      <c r="D72" s="87">
        <f>'POSEBNI DIO -RAD.DIO.'!G26</f>
        <v>13000</v>
      </c>
      <c r="E72" s="87">
        <f>'POSEBNI DIO -RAD.DIO.'!H26</f>
        <v>13000</v>
      </c>
      <c r="F72" s="87">
        <f>'POSEBNI DIO -RAD.DIO.'!I26</f>
        <v>6578.64</v>
      </c>
      <c r="G72" s="84">
        <f t="shared" si="1"/>
        <v>72.280038674518764</v>
      </c>
      <c r="H72" s="84">
        <f t="shared" si="2"/>
        <v>50.604923076923079</v>
      </c>
    </row>
    <row r="73" spans="2:8" x14ac:dyDescent="0.25">
      <c r="B73" s="72" t="s">
        <v>109</v>
      </c>
      <c r="C73" s="87">
        <f>'POSEBNI DIO -RAD.DIO.'!F27</f>
        <v>0</v>
      </c>
      <c r="D73" s="87">
        <f>'POSEBNI DIO -RAD.DIO.'!G27</f>
        <v>4055</v>
      </c>
      <c r="E73" s="87">
        <f>'POSEBNI DIO -RAD.DIO.'!H27</f>
        <v>4055</v>
      </c>
      <c r="F73" s="87">
        <f>'POSEBNI DIO -RAD.DIO.'!I27</f>
        <v>0</v>
      </c>
      <c r="G73" s="84" t="e">
        <f t="shared" si="1"/>
        <v>#DIV/0!</v>
      </c>
      <c r="H73" s="84">
        <f t="shared" si="2"/>
        <v>0</v>
      </c>
    </row>
    <row r="74" spans="2:8" x14ac:dyDescent="0.25">
      <c r="B74" s="72" t="s">
        <v>110</v>
      </c>
      <c r="C74" s="87">
        <f>'POSEBNI DIO -RAD.DIO.'!F28</f>
        <v>43627.05</v>
      </c>
      <c r="D74" s="87">
        <f>'POSEBNI DIO -RAD.DIO.'!G28</f>
        <v>69532</v>
      </c>
      <c r="E74" s="87">
        <f>'POSEBNI DIO -RAD.DIO.'!H28</f>
        <v>69532</v>
      </c>
      <c r="F74" s="87">
        <f>'POSEBNI DIO -RAD.DIO.'!I28</f>
        <v>42495.17</v>
      </c>
      <c r="G74" s="84">
        <f t="shared" si="1"/>
        <v>97.405554581389282</v>
      </c>
      <c r="H74" s="84">
        <f t="shared" si="2"/>
        <v>61.115989760110445</v>
      </c>
    </row>
    <row r="75" spans="2:8" x14ac:dyDescent="0.25">
      <c r="B75" s="72" t="s">
        <v>111</v>
      </c>
      <c r="C75" s="87">
        <f>'POSEBNI DIO -RAD.DIO.'!F29</f>
        <v>543.74</v>
      </c>
      <c r="D75" s="87">
        <f>'POSEBNI DIO -RAD.DIO.'!G29</f>
        <v>2000</v>
      </c>
      <c r="E75" s="87">
        <f>'POSEBNI DIO -RAD.DIO.'!H29</f>
        <v>2000</v>
      </c>
      <c r="F75" s="87">
        <f>'POSEBNI DIO -RAD.DIO.'!I29</f>
        <v>773.02</v>
      </c>
      <c r="G75" s="84">
        <f t="shared" si="1"/>
        <v>142.1672122705705</v>
      </c>
      <c r="H75" s="84">
        <f t="shared" si="2"/>
        <v>38.650999999999996</v>
      </c>
    </row>
    <row r="76" spans="2:8" x14ac:dyDescent="0.25">
      <c r="B76" s="72" t="s">
        <v>112</v>
      </c>
      <c r="C76" s="87">
        <f>'POSEBNI DIO -RAD.DIO.'!F30</f>
        <v>0</v>
      </c>
      <c r="D76" s="87">
        <f>'POSEBNI DIO -RAD.DIO.'!G30</f>
        <v>4000</v>
      </c>
      <c r="E76" s="87">
        <f>'POSEBNI DIO -RAD.DIO.'!H30</f>
        <v>4000</v>
      </c>
      <c r="F76" s="87">
        <f>'POSEBNI DIO -RAD.DIO.'!I30</f>
        <v>0</v>
      </c>
      <c r="G76" s="84" t="e">
        <f t="shared" si="1"/>
        <v>#DIV/0!</v>
      </c>
      <c r="H76" s="84">
        <f t="shared" si="2"/>
        <v>0</v>
      </c>
    </row>
    <row r="77" spans="2:8" x14ac:dyDescent="0.25">
      <c r="B77" s="72" t="s">
        <v>231</v>
      </c>
      <c r="C77" s="87">
        <v>0</v>
      </c>
      <c r="D77" s="87">
        <f>'POSEBNI DIO -RAD.DIO.'!G31</f>
        <v>1000</v>
      </c>
      <c r="E77" s="87">
        <f>'POSEBNI DIO -RAD.DIO.'!H31</f>
        <v>1000</v>
      </c>
      <c r="F77" s="87">
        <f>'POSEBNI DIO -RAD.DIO.'!I31</f>
        <v>0</v>
      </c>
      <c r="G77" s="84" t="e">
        <f t="shared" si="1"/>
        <v>#DIV/0!</v>
      </c>
      <c r="H77" s="84">
        <f t="shared" si="2"/>
        <v>0</v>
      </c>
    </row>
    <row r="78" spans="2:8" x14ac:dyDescent="0.25">
      <c r="B78" s="72" t="s">
        <v>113</v>
      </c>
      <c r="C78" s="87">
        <f>C79+C80+C81+C82+C83+C84+C85+C86+C87</f>
        <v>66852.259999999995</v>
      </c>
      <c r="D78" s="87">
        <f>D79+D80+D81+D82+D83+D84+D85+D86+D87</f>
        <v>159308</v>
      </c>
      <c r="E78" s="87">
        <f t="shared" ref="E78:F78" si="35">E79+E80+E81+E82+E83+E84+E85+E86+E87</f>
        <v>159308</v>
      </c>
      <c r="F78" s="87">
        <f t="shared" si="35"/>
        <v>93064.569999999992</v>
      </c>
      <c r="G78" s="84">
        <f t="shared" si="1"/>
        <v>139.20931020133051</v>
      </c>
      <c r="H78" s="84">
        <f t="shared" si="2"/>
        <v>58.418014161247392</v>
      </c>
    </row>
    <row r="79" spans="2:8" x14ac:dyDescent="0.25">
      <c r="B79" s="72" t="s">
        <v>114</v>
      </c>
      <c r="C79" s="87">
        <f>'POSEBNI DIO -RAD.DIO.'!F33</f>
        <v>2098.6799999999998</v>
      </c>
      <c r="D79" s="87">
        <f>'POSEBNI DIO -RAD.DIO.'!G33</f>
        <v>6000</v>
      </c>
      <c r="E79" s="87">
        <f>'POSEBNI DIO -RAD.DIO.'!H33</f>
        <v>6000</v>
      </c>
      <c r="F79" s="87">
        <f>'POSEBNI DIO -RAD.DIO.'!I33</f>
        <v>2216.36</v>
      </c>
      <c r="G79" s="84">
        <f t="shared" si="1"/>
        <v>105.60733413383652</v>
      </c>
      <c r="H79" s="84">
        <f t="shared" si="2"/>
        <v>36.939333333333337</v>
      </c>
    </row>
    <row r="80" spans="2:8" x14ac:dyDescent="0.25">
      <c r="B80" s="72" t="s">
        <v>115</v>
      </c>
      <c r="C80" s="87">
        <f>'POSEBNI DIO -RAD.DIO.'!F34+'POSEBNI DIO -RAD.DIO.'!F80</f>
        <v>13579.99</v>
      </c>
      <c r="D80" s="87">
        <f>'POSEBNI DIO -RAD.DIO.'!G34+'POSEBNI DIO -RAD.DIO.'!G80</f>
        <v>45270</v>
      </c>
      <c r="E80" s="87">
        <f>'POSEBNI DIO -RAD.DIO.'!H34+'POSEBNI DIO -RAD.DIO.'!H80</f>
        <v>45270</v>
      </c>
      <c r="F80" s="87">
        <f>'POSEBNI DIO -RAD.DIO.'!I34+'POSEBNI DIO -RAD.DIO.'!I80</f>
        <v>31617.26</v>
      </c>
      <c r="G80" s="84">
        <f t="shared" si="1"/>
        <v>232.82241003122977</v>
      </c>
      <c r="H80" s="84">
        <f t="shared" si="2"/>
        <v>69.841528606140926</v>
      </c>
    </row>
    <row r="81" spans="2:8" x14ac:dyDescent="0.25">
      <c r="B81" s="72" t="s">
        <v>116</v>
      </c>
      <c r="C81" s="87">
        <f>'POSEBNI DIO -RAD.DIO.'!F35</f>
        <v>0</v>
      </c>
      <c r="D81" s="87">
        <f>'POSEBNI DIO -RAD.DIO.'!G35</f>
        <v>7350</v>
      </c>
      <c r="E81" s="87">
        <f>'POSEBNI DIO -RAD.DIO.'!H35</f>
        <v>7350</v>
      </c>
      <c r="F81" s="87">
        <f>'POSEBNI DIO -RAD.DIO.'!I35</f>
        <v>1139.75</v>
      </c>
      <c r="G81" s="84" t="e">
        <f t="shared" si="1"/>
        <v>#DIV/0!</v>
      </c>
      <c r="H81" s="84">
        <f t="shared" si="2"/>
        <v>15.506802721088436</v>
      </c>
    </row>
    <row r="82" spans="2:8" x14ac:dyDescent="0.25">
      <c r="B82" s="72" t="s">
        <v>117</v>
      </c>
      <c r="C82" s="87">
        <f>'POSEBNI DIO -RAD.DIO.'!F36</f>
        <v>8441.3799999999992</v>
      </c>
      <c r="D82" s="87">
        <f>'POSEBNI DIO -RAD.DIO.'!G36</f>
        <v>17810</v>
      </c>
      <c r="E82" s="87">
        <f>'POSEBNI DIO -RAD.DIO.'!H36</f>
        <v>17810</v>
      </c>
      <c r="F82" s="87">
        <f>'POSEBNI DIO -RAD.DIO.'!I36</f>
        <v>6384.3</v>
      </c>
      <c r="G82" s="84">
        <f t="shared" si="1"/>
        <v>75.630998722957628</v>
      </c>
      <c r="H82" s="84">
        <f t="shared" si="2"/>
        <v>35.846715328467155</v>
      </c>
    </row>
    <row r="83" spans="2:8" x14ac:dyDescent="0.25">
      <c r="B83" s="72" t="s">
        <v>118</v>
      </c>
      <c r="C83" s="87">
        <f>'POSEBNI DIO -RAD.DIO.'!F37</f>
        <v>4254.8999999999996</v>
      </c>
      <c r="D83" s="87">
        <f>'POSEBNI DIO -RAD.DIO.'!G37</f>
        <v>10000</v>
      </c>
      <c r="E83" s="87">
        <f>'POSEBNI DIO -RAD.DIO.'!H37</f>
        <v>10000</v>
      </c>
      <c r="F83" s="87">
        <f>'POSEBNI DIO -RAD.DIO.'!I37</f>
        <v>3149.05</v>
      </c>
      <c r="G83" s="84">
        <f t="shared" si="1"/>
        <v>74.009964981550695</v>
      </c>
      <c r="H83" s="84">
        <f t="shared" si="2"/>
        <v>31.490499999999997</v>
      </c>
    </row>
    <row r="84" spans="2:8" x14ac:dyDescent="0.25">
      <c r="B84" s="72" t="s">
        <v>119</v>
      </c>
      <c r="C84" s="87">
        <f>'POSEBNI DIO -RAD.DIO.'!F38</f>
        <v>0</v>
      </c>
      <c r="D84" s="87">
        <f>'POSEBNI DIO -RAD.DIO.'!G38</f>
        <v>5000</v>
      </c>
      <c r="E84" s="87">
        <f>'POSEBNI DIO -RAD.DIO.'!H38</f>
        <v>5000</v>
      </c>
      <c r="F84" s="87">
        <f>'POSEBNI DIO -RAD.DIO.'!I38</f>
        <v>5675</v>
      </c>
      <c r="G84" s="84" t="e">
        <f t="shared" si="1"/>
        <v>#DIV/0!</v>
      </c>
      <c r="H84" s="84">
        <f t="shared" si="2"/>
        <v>113.5</v>
      </c>
    </row>
    <row r="85" spans="2:8" x14ac:dyDescent="0.25">
      <c r="B85" s="72" t="s">
        <v>120</v>
      </c>
      <c r="C85" s="87">
        <f>'POSEBNI DIO -RAD.DIO.'!F39+'POSEBNI DIO -RAD.DIO.'!F81</f>
        <v>26534.690000000002</v>
      </c>
      <c r="D85" s="87">
        <f>'POSEBNI DIO -RAD.DIO.'!G39+'POSEBNI DIO -RAD.DIO.'!G81</f>
        <v>42907</v>
      </c>
      <c r="E85" s="87">
        <f>'POSEBNI DIO -RAD.DIO.'!H39+'POSEBNI DIO -RAD.DIO.'!H81</f>
        <v>42907</v>
      </c>
      <c r="F85" s="87">
        <f>'POSEBNI DIO -RAD.DIO.'!I39+'POSEBNI DIO -RAD.DIO.'!I81</f>
        <v>33956.119999999995</v>
      </c>
      <c r="G85" s="84">
        <f t="shared" si="1"/>
        <v>127.96878350566745</v>
      </c>
      <c r="H85" s="84">
        <f t="shared" si="2"/>
        <v>79.138881767543751</v>
      </c>
    </row>
    <row r="86" spans="2:8" x14ac:dyDescent="0.25">
      <c r="B86" s="72" t="s">
        <v>121</v>
      </c>
      <c r="C86" s="87">
        <f>'POSEBNI DIO -RAD.DIO.'!F40</f>
        <v>2076.35</v>
      </c>
      <c r="D86" s="87">
        <f>'POSEBNI DIO -RAD.DIO.'!G40</f>
        <v>8167</v>
      </c>
      <c r="E86" s="87">
        <f>'POSEBNI DIO -RAD.DIO.'!H40</f>
        <v>8167</v>
      </c>
      <c r="F86" s="87">
        <f>'POSEBNI DIO -RAD.DIO.'!I40</f>
        <v>1474.61</v>
      </c>
      <c r="G86" s="84">
        <f t="shared" si="1"/>
        <v>71.019336817010611</v>
      </c>
      <c r="H86" s="84">
        <f t="shared" si="2"/>
        <v>18.055712011754622</v>
      </c>
    </row>
    <row r="87" spans="2:8" x14ac:dyDescent="0.25">
      <c r="B87" s="72" t="s">
        <v>122</v>
      </c>
      <c r="C87" s="87">
        <f>'POSEBNI DIO -RAD.DIO.'!F41</f>
        <v>9866.27</v>
      </c>
      <c r="D87" s="87">
        <f>'POSEBNI DIO -RAD.DIO.'!G41</f>
        <v>16804</v>
      </c>
      <c r="E87" s="87">
        <f>'POSEBNI DIO -RAD.DIO.'!H41</f>
        <v>16804</v>
      </c>
      <c r="F87" s="87">
        <f>'POSEBNI DIO -RAD.DIO.'!I41</f>
        <v>7452.12</v>
      </c>
      <c r="G87" s="84">
        <f t="shared" si="1"/>
        <v>75.531279804829992</v>
      </c>
      <c r="H87" s="84">
        <f t="shared" si="2"/>
        <v>44.347298262318496</v>
      </c>
    </row>
    <row r="88" spans="2:8" x14ac:dyDescent="0.25">
      <c r="B88" s="72" t="s">
        <v>123</v>
      </c>
      <c r="C88" s="87">
        <f>C89</f>
        <v>0</v>
      </c>
      <c r="D88" s="87">
        <f t="shared" ref="D88:F88" si="36">D89</f>
        <v>627</v>
      </c>
      <c r="E88" s="87">
        <f t="shared" si="36"/>
        <v>627</v>
      </c>
      <c r="F88" s="87">
        <f t="shared" si="36"/>
        <v>0</v>
      </c>
      <c r="G88" s="84" t="e">
        <f t="shared" si="1"/>
        <v>#DIV/0!</v>
      </c>
      <c r="H88" s="84">
        <f t="shared" si="2"/>
        <v>0</v>
      </c>
    </row>
    <row r="89" spans="2:8" x14ac:dyDescent="0.25">
      <c r="B89" s="72" t="s">
        <v>124</v>
      </c>
      <c r="C89" s="87">
        <f>'POSEBNI DIO -RAD.DIO.'!F43</f>
        <v>0</v>
      </c>
      <c r="D89" s="87">
        <f>'POSEBNI DIO -RAD.DIO.'!G43</f>
        <v>627</v>
      </c>
      <c r="E89" s="87">
        <f>'POSEBNI DIO -RAD.DIO.'!H43</f>
        <v>627</v>
      </c>
      <c r="F89" s="87">
        <f>'POSEBNI DIO -RAD.DIO.'!I43</f>
        <v>0</v>
      </c>
      <c r="G89" s="84" t="e">
        <f t="shared" si="1"/>
        <v>#DIV/0!</v>
      </c>
      <c r="H89" s="84">
        <f t="shared" si="2"/>
        <v>0</v>
      </c>
    </row>
    <row r="90" spans="2:8" x14ac:dyDescent="0.25">
      <c r="B90" s="72" t="s">
        <v>125</v>
      </c>
      <c r="C90" s="87">
        <f>C91+C92+C93+C94+C95</f>
        <v>3135.88</v>
      </c>
      <c r="D90" s="87">
        <f>D91+D92+D93+D94+D95</f>
        <v>8149</v>
      </c>
      <c r="E90" s="87">
        <f t="shared" ref="E90:F90" si="37">E91+E92+E93+E94+E95</f>
        <v>8149</v>
      </c>
      <c r="F90" s="87">
        <f t="shared" si="37"/>
        <v>1460.91</v>
      </c>
      <c r="G90" s="84">
        <f t="shared" si="1"/>
        <v>46.586922968991161</v>
      </c>
      <c r="H90" s="84">
        <f t="shared" si="2"/>
        <v>17.927475763897412</v>
      </c>
    </row>
    <row r="91" spans="2:8" x14ac:dyDescent="0.25">
      <c r="B91" s="72" t="s">
        <v>127</v>
      </c>
      <c r="C91" s="87">
        <f>'POSEBNI DIO -RAD.DIO.'!F45</f>
        <v>0</v>
      </c>
      <c r="D91" s="87">
        <f>'POSEBNI DIO -RAD.DIO.'!G45</f>
        <v>1037</v>
      </c>
      <c r="E91" s="87">
        <f>'POSEBNI DIO -RAD.DIO.'!H45</f>
        <v>1037</v>
      </c>
      <c r="F91" s="87">
        <f>'POSEBNI DIO -RAD.DIO.'!I45</f>
        <v>0</v>
      </c>
      <c r="G91" s="84" t="e">
        <f t="shared" ref="G91:G154" si="38">F91/C91*100</f>
        <v>#DIV/0!</v>
      </c>
      <c r="H91" s="84">
        <f t="shared" ref="H91:H154" si="39">F91/E91*100</f>
        <v>0</v>
      </c>
    </row>
    <row r="92" spans="2:8" x14ac:dyDescent="0.25">
      <c r="B92" s="72" t="s">
        <v>228</v>
      </c>
      <c r="C92" s="87">
        <f>'POSEBNI DIO -RAD.DIO.'!F84</f>
        <v>1393.15</v>
      </c>
      <c r="D92" s="87">
        <f>'POSEBNI DIO -RAD.DIO.'!G46</f>
        <v>1500</v>
      </c>
      <c r="E92" s="87">
        <f>'POSEBNI DIO -RAD.DIO.'!H46</f>
        <v>1500</v>
      </c>
      <c r="F92" s="87">
        <f>'POSEBNI DIO -RAD.DIO.'!I46</f>
        <v>0</v>
      </c>
      <c r="G92" s="84">
        <f t="shared" si="38"/>
        <v>0</v>
      </c>
      <c r="H92" s="84">
        <f t="shared" si="39"/>
        <v>0</v>
      </c>
    </row>
    <row r="93" spans="2:8" x14ac:dyDescent="0.25">
      <c r="B93" s="72" t="s">
        <v>128</v>
      </c>
      <c r="C93" s="87">
        <f>'POSEBNI DIO -RAD.DIO.'!F47</f>
        <v>1201.72</v>
      </c>
      <c r="D93" s="87">
        <f>'POSEBNI DIO -RAD.DIO.'!G47</f>
        <v>2676</v>
      </c>
      <c r="E93" s="87">
        <f>'POSEBNI DIO -RAD.DIO.'!H47</f>
        <v>2676</v>
      </c>
      <c r="F93" s="87">
        <f>'POSEBNI DIO -RAD.DIO.'!I47</f>
        <v>930.2</v>
      </c>
      <c r="G93" s="84">
        <f t="shared" si="38"/>
        <v>77.405718470192724</v>
      </c>
      <c r="H93" s="84">
        <f t="shared" si="39"/>
        <v>34.760837070254112</v>
      </c>
    </row>
    <row r="94" spans="2:8" x14ac:dyDescent="0.25">
      <c r="B94" s="72" t="s">
        <v>229</v>
      </c>
      <c r="C94" s="87">
        <v>0</v>
      </c>
      <c r="D94" s="87">
        <v>0</v>
      </c>
      <c r="E94" s="87">
        <f>D94</f>
        <v>0</v>
      </c>
      <c r="F94" s="87">
        <f>'POSEBNI DIO -RAD.DIO.'!I86</f>
        <v>0</v>
      </c>
      <c r="G94" s="84" t="e">
        <f t="shared" si="38"/>
        <v>#DIV/0!</v>
      </c>
      <c r="H94" s="84" t="e">
        <f t="shared" si="39"/>
        <v>#DIV/0!</v>
      </c>
    </row>
    <row r="95" spans="2:8" x14ac:dyDescent="0.25">
      <c r="B95" s="72" t="s">
        <v>129</v>
      </c>
      <c r="C95" s="87">
        <f>'POSEBNI DIO -RAD.DIO.'!F48</f>
        <v>541.01</v>
      </c>
      <c r="D95" s="87">
        <f>'POSEBNI DIO -RAD.DIO.'!G48</f>
        <v>2936</v>
      </c>
      <c r="E95" s="87">
        <f>'POSEBNI DIO -RAD.DIO.'!H48</f>
        <v>2936</v>
      </c>
      <c r="F95" s="87">
        <f>'POSEBNI DIO -RAD.DIO.'!I48</f>
        <v>530.71</v>
      </c>
      <c r="G95" s="84">
        <f t="shared" si="38"/>
        <v>98.096153490693339</v>
      </c>
      <c r="H95" s="84">
        <f t="shared" si="39"/>
        <v>18.075953678474114</v>
      </c>
    </row>
    <row r="96" spans="2:8" x14ac:dyDescent="0.25">
      <c r="B96" s="72" t="s">
        <v>130</v>
      </c>
      <c r="C96" s="87">
        <f>C97</f>
        <v>945.51</v>
      </c>
      <c r="D96" s="87">
        <f>D97</f>
        <v>2000</v>
      </c>
      <c r="E96" s="87">
        <f t="shared" ref="E96:F96" si="40">E97</f>
        <v>2000</v>
      </c>
      <c r="F96" s="87">
        <f t="shared" si="40"/>
        <v>805.11</v>
      </c>
      <c r="G96" s="84">
        <f t="shared" si="38"/>
        <v>85.150870958530319</v>
      </c>
      <c r="H96" s="84">
        <f t="shared" si="39"/>
        <v>40.255499999999998</v>
      </c>
    </row>
    <row r="97" spans="2:8" x14ac:dyDescent="0.25">
      <c r="B97" s="72" t="s">
        <v>131</v>
      </c>
      <c r="C97" s="87">
        <f>C98+C99</f>
        <v>945.51</v>
      </c>
      <c r="D97" s="87">
        <f t="shared" ref="D97:F97" si="41">D98+D99</f>
        <v>2000</v>
      </c>
      <c r="E97" s="87">
        <f t="shared" si="41"/>
        <v>2000</v>
      </c>
      <c r="F97" s="87">
        <f t="shared" si="41"/>
        <v>805.11</v>
      </c>
      <c r="G97" s="84">
        <f t="shared" si="38"/>
        <v>85.150870958530319</v>
      </c>
      <c r="H97" s="84">
        <f t="shared" si="39"/>
        <v>40.255499999999998</v>
      </c>
    </row>
    <row r="98" spans="2:8" x14ac:dyDescent="0.25">
      <c r="B98" s="72" t="s">
        <v>132</v>
      </c>
      <c r="C98" s="87">
        <f>'POSEBNI DIO -RAD.DIO.'!F51</f>
        <v>945.51</v>
      </c>
      <c r="D98" s="87">
        <f>'POSEBNI DIO -RAD.DIO.'!G51</f>
        <v>2000</v>
      </c>
      <c r="E98" s="87">
        <f>'POSEBNI DIO -RAD.DIO.'!H51</f>
        <v>2000</v>
      </c>
      <c r="F98" s="87">
        <f>'POSEBNI DIO -RAD.DIO.'!I51</f>
        <v>805.11</v>
      </c>
      <c r="G98" s="84">
        <f t="shared" si="38"/>
        <v>85.150870958530319</v>
      </c>
      <c r="H98" s="84">
        <f t="shared" si="39"/>
        <v>40.255499999999998</v>
      </c>
    </row>
    <row r="99" spans="2:8" x14ac:dyDescent="0.25">
      <c r="B99" s="72" t="s">
        <v>133</v>
      </c>
      <c r="C99" s="87">
        <f>'POSEBNI DIO -RAD.DIO.'!F52</f>
        <v>0</v>
      </c>
      <c r="D99" s="87">
        <f>'POSEBNI DIO -RAD.DIO.'!G52</f>
        <v>0</v>
      </c>
      <c r="E99" s="87">
        <f>'POSEBNI DIO -RAD.DIO.'!H52</f>
        <v>0</v>
      </c>
      <c r="F99" s="87">
        <f>'POSEBNI DIO -RAD.DIO.'!I52</f>
        <v>0</v>
      </c>
      <c r="G99" s="84" t="e">
        <f t="shared" si="38"/>
        <v>#DIV/0!</v>
      </c>
      <c r="H99" s="84" t="e">
        <f t="shared" si="39"/>
        <v>#DIV/0!</v>
      </c>
    </row>
    <row r="100" spans="2:8" x14ac:dyDescent="0.25">
      <c r="B100" s="72" t="s">
        <v>235</v>
      </c>
      <c r="C100" s="87">
        <f>C101</f>
        <v>0</v>
      </c>
      <c r="D100" s="87">
        <f t="shared" ref="D100:F100" si="42">D101</f>
        <v>0</v>
      </c>
      <c r="E100" s="87">
        <f t="shared" si="42"/>
        <v>0</v>
      </c>
      <c r="F100" s="87">
        <f t="shared" si="42"/>
        <v>0</v>
      </c>
      <c r="G100" s="84" t="e">
        <f t="shared" si="38"/>
        <v>#DIV/0!</v>
      </c>
      <c r="H100" s="84" t="e">
        <f t="shared" si="39"/>
        <v>#DIV/0!</v>
      </c>
    </row>
    <row r="101" spans="2:8" x14ac:dyDescent="0.25">
      <c r="B101" s="72" t="s">
        <v>236</v>
      </c>
      <c r="C101" s="87">
        <f>C102</f>
        <v>0</v>
      </c>
      <c r="D101" s="87">
        <f t="shared" ref="D101:F101" si="43">D102</f>
        <v>0</v>
      </c>
      <c r="E101" s="87">
        <f t="shared" si="43"/>
        <v>0</v>
      </c>
      <c r="F101" s="87">
        <f t="shared" si="43"/>
        <v>0</v>
      </c>
      <c r="G101" s="84" t="e">
        <f t="shared" si="38"/>
        <v>#DIV/0!</v>
      </c>
      <c r="H101" s="84" t="e">
        <f t="shared" si="39"/>
        <v>#DIV/0!</v>
      </c>
    </row>
    <row r="102" spans="2:8" x14ac:dyDescent="0.25">
      <c r="B102" s="72" t="s">
        <v>237</v>
      </c>
      <c r="C102" s="87">
        <v>0</v>
      </c>
      <c r="D102" s="87">
        <v>0</v>
      </c>
      <c r="E102" s="87">
        <v>0</v>
      </c>
      <c r="F102" s="87">
        <v>0</v>
      </c>
      <c r="G102" s="84" t="e">
        <f t="shared" si="38"/>
        <v>#DIV/0!</v>
      </c>
      <c r="H102" s="84" t="e">
        <f t="shared" si="39"/>
        <v>#DIV/0!</v>
      </c>
    </row>
    <row r="103" spans="2:8" x14ac:dyDescent="0.25">
      <c r="B103" s="72" t="s">
        <v>136</v>
      </c>
      <c r="C103" s="87">
        <f>C104+C107</f>
        <v>0</v>
      </c>
      <c r="D103" s="87">
        <f t="shared" ref="D103:F103" si="44">D104+D107</f>
        <v>13511</v>
      </c>
      <c r="E103" s="87">
        <f t="shared" si="44"/>
        <v>13511</v>
      </c>
      <c r="F103" s="87">
        <f t="shared" si="44"/>
        <v>0</v>
      </c>
      <c r="G103" s="84" t="e">
        <f t="shared" si="38"/>
        <v>#DIV/0!</v>
      </c>
      <c r="H103" s="84">
        <f t="shared" si="39"/>
        <v>0</v>
      </c>
    </row>
    <row r="104" spans="2:8" x14ac:dyDescent="0.25">
      <c r="B104" s="72" t="s">
        <v>137</v>
      </c>
      <c r="C104" s="87">
        <f>C105</f>
        <v>0</v>
      </c>
      <c r="D104" s="87">
        <f t="shared" ref="D104:F105" si="45">D105</f>
        <v>0</v>
      </c>
      <c r="E104" s="87">
        <f t="shared" si="45"/>
        <v>0</v>
      </c>
      <c r="F104" s="87">
        <f t="shared" si="45"/>
        <v>0</v>
      </c>
      <c r="G104" s="84" t="e">
        <f t="shared" si="38"/>
        <v>#DIV/0!</v>
      </c>
      <c r="H104" s="84" t="e">
        <f t="shared" si="39"/>
        <v>#DIV/0!</v>
      </c>
    </row>
    <row r="105" spans="2:8" x14ac:dyDescent="0.25">
      <c r="B105" s="72" t="s">
        <v>230</v>
      </c>
      <c r="C105" s="87">
        <f>C106</f>
        <v>0</v>
      </c>
      <c r="D105" s="87">
        <f t="shared" si="45"/>
        <v>0</v>
      </c>
      <c r="E105" s="87">
        <f t="shared" si="45"/>
        <v>0</v>
      </c>
      <c r="F105" s="87">
        <f t="shared" si="45"/>
        <v>0</v>
      </c>
      <c r="G105" s="84" t="e">
        <f t="shared" si="38"/>
        <v>#DIV/0!</v>
      </c>
      <c r="H105" s="84" t="e">
        <f t="shared" si="39"/>
        <v>#DIV/0!</v>
      </c>
    </row>
    <row r="106" spans="2:8" x14ac:dyDescent="0.25">
      <c r="B106" s="72" t="s">
        <v>138</v>
      </c>
      <c r="C106" s="87">
        <f>'POSEBNI DIO -RAD.DIO.'!F59</f>
        <v>0</v>
      </c>
      <c r="D106" s="87">
        <f>'POSEBNI DIO -RAD.DIO.'!G59</f>
        <v>0</v>
      </c>
      <c r="E106" s="87">
        <f>'POSEBNI DIO -RAD.DIO.'!H59</f>
        <v>0</v>
      </c>
      <c r="F106" s="87">
        <f>'POSEBNI DIO -RAD.DIO.'!I59</f>
        <v>0</v>
      </c>
      <c r="G106" s="84" t="e">
        <f t="shared" si="38"/>
        <v>#DIV/0!</v>
      </c>
      <c r="H106" s="84" t="e">
        <f t="shared" si="39"/>
        <v>#DIV/0!</v>
      </c>
    </row>
    <row r="107" spans="2:8" x14ac:dyDescent="0.25">
      <c r="B107" s="72" t="s">
        <v>139</v>
      </c>
      <c r="C107" s="87">
        <f>C113+C111+C108</f>
        <v>0</v>
      </c>
      <c r="D107" s="87">
        <f>D113+D111+D108</f>
        <v>13511</v>
      </c>
      <c r="E107" s="87">
        <f>E113+E111+E108</f>
        <v>13511</v>
      </c>
      <c r="F107" s="87">
        <f>F113+F111+F108</f>
        <v>0</v>
      </c>
      <c r="G107" s="84" t="e">
        <f t="shared" si="38"/>
        <v>#DIV/0!</v>
      </c>
      <c r="H107" s="84">
        <f t="shared" si="39"/>
        <v>0</v>
      </c>
    </row>
    <row r="108" spans="2:8" x14ac:dyDescent="0.25">
      <c r="B108" s="72" t="s">
        <v>140</v>
      </c>
      <c r="C108" s="87">
        <f>C109+C110</f>
        <v>0</v>
      </c>
      <c r="D108" s="87">
        <f t="shared" ref="D108:F108" si="46">D109+D110</f>
        <v>8161</v>
      </c>
      <c r="E108" s="87">
        <f t="shared" si="46"/>
        <v>8161</v>
      </c>
      <c r="F108" s="87">
        <f t="shared" si="46"/>
        <v>0</v>
      </c>
      <c r="G108" s="84" t="e">
        <f t="shared" si="38"/>
        <v>#DIV/0!</v>
      </c>
      <c r="H108" s="84">
        <f t="shared" si="39"/>
        <v>0</v>
      </c>
    </row>
    <row r="109" spans="2:8" x14ac:dyDescent="0.25">
      <c r="B109" s="72" t="s">
        <v>141</v>
      </c>
      <c r="C109" s="87">
        <f>'POSEBNI DIO -RAD.DIO.'!F62</f>
        <v>0</v>
      </c>
      <c r="D109" s="87">
        <f>'POSEBNI DIO -RAD.DIO.'!G62</f>
        <v>8161</v>
      </c>
      <c r="E109" s="87">
        <f>'POSEBNI DIO -RAD.DIO.'!H62</f>
        <v>8161</v>
      </c>
      <c r="F109" s="87">
        <f>'POSEBNI DIO -RAD.DIO.'!I62</f>
        <v>0</v>
      </c>
      <c r="G109" s="84" t="e">
        <f t="shared" si="38"/>
        <v>#DIV/0!</v>
      </c>
      <c r="H109" s="84">
        <f t="shared" si="39"/>
        <v>0</v>
      </c>
    </row>
    <row r="110" spans="2:8" x14ac:dyDescent="0.25">
      <c r="B110" s="72" t="s">
        <v>143</v>
      </c>
      <c r="C110" s="87">
        <f>'POSEBNI DIO -RAD.DIO.'!F63</f>
        <v>0</v>
      </c>
      <c r="D110" s="87">
        <f>'POSEBNI DIO -RAD.DIO.'!G63</f>
        <v>0</v>
      </c>
      <c r="E110" s="87">
        <f>'POSEBNI DIO -RAD.DIO.'!H63</f>
        <v>0</v>
      </c>
      <c r="F110" s="87">
        <f>'POSEBNI DIO -RAD.DIO.'!I63</f>
        <v>0</v>
      </c>
      <c r="G110" s="84" t="e">
        <f t="shared" si="38"/>
        <v>#DIV/0!</v>
      </c>
      <c r="H110" s="84" t="e">
        <f t="shared" si="39"/>
        <v>#DIV/0!</v>
      </c>
    </row>
    <row r="111" spans="2:8" x14ac:dyDescent="0.25">
      <c r="B111" s="72" t="s">
        <v>144</v>
      </c>
      <c r="C111" s="87">
        <f>C112</f>
        <v>0</v>
      </c>
      <c r="D111" s="87">
        <f t="shared" ref="D111:F111" si="47">D112</f>
        <v>940</v>
      </c>
      <c r="E111" s="87">
        <f t="shared" si="47"/>
        <v>940</v>
      </c>
      <c r="F111" s="87">
        <f t="shared" si="47"/>
        <v>0</v>
      </c>
      <c r="G111" s="84" t="e">
        <f t="shared" si="38"/>
        <v>#DIV/0!</v>
      </c>
      <c r="H111" s="84">
        <f t="shared" si="39"/>
        <v>0</v>
      </c>
    </row>
    <row r="112" spans="2:8" x14ac:dyDescent="0.25">
      <c r="B112" s="72" t="s">
        <v>145</v>
      </c>
      <c r="C112" s="87">
        <f>'POSEBNI DIO -RAD.DIO.'!F65</f>
        <v>0</v>
      </c>
      <c r="D112" s="87">
        <f>'POSEBNI DIO -RAD.DIO.'!G65</f>
        <v>940</v>
      </c>
      <c r="E112" s="87">
        <f>'POSEBNI DIO -RAD.DIO.'!H65</f>
        <v>940</v>
      </c>
      <c r="F112" s="87">
        <f>'POSEBNI DIO -RAD.DIO.'!I65</f>
        <v>0</v>
      </c>
      <c r="G112" s="84" t="e">
        <f t="shared" si="38"/>
        <v>#DIV/0!</v>
      </c>
      <c r="H112" s="84">
        <f t="shared" si="39"/>
        <v>0</v>
      </c>
    </row>
    <row r="113" spans="2:11" x14ac:dyDescent="0.25">
      <c r="B113" s="72" t="s">
        <v>146</v>
      </c>
      <c r="C113" s="87">
        <f>C114</f>
        <v>0</v>
      </c>
      <c r="D113" s="87">
        <f t="shared" ref="D113:F113" si="48">D114</f>
        <v>4410</v>
      </c>
      <c r="E113" s="87">
        <f t="shared" si="48"/>
        <v>4410</v>
      </c>
      <c r="F113" s="87">
        <f t="shared" si="48"/>
        <v>0</v>
      </c>
      <c r="G113" s="84" t="e">
        <f t="shared" si="38"/>
        <v>#DIV/0!</v>
      </c>
      <c r="H113" s="84">
        <f t="shared" si="39"/>
        <v>0</v>
      </c>
    </row>
    <row r="114" spans="2:11" x14ac:dyDescent="0.25">
      <c r="B114" s="72" t="s">
        <v>147</v>
      </c>
      <c r="C114" s="87">
        <f>'POSEBNI DIO -RAD.DIO.'!F67</f>
        <v>0</v>
      </c>
      <c r="D114" s="87">
        <f>'POSEBNI DIO -RAD.DIO.'!G67</f>
        <v>4410</v>
      </c>
      <c r="E114" s="87">
        <f>'POSEBNI DIO -RAD.DIO.'!H67</f>
        <v>4410</v>
      </c>
      <c r="F114" s="87">
        <f>'POSEBNI DIO -RAD.DIO.'!I67</f>
        <v>0</v>
      </c>
      <c r="G114" s="84" t="e">
        <f t="shared" si="38"/>
        <v>#DIV/0!</v>
      </c>
      <c r="H114" s="84">
        <f t="shared" si="39"/>
        <v>0</v>
      </c>
    </row>
    <row r="115" spans="2:11" x14ac:dyDescent="0.25">
      <c r="B115" s="10" t="s">
        <v>21</v>
      </c>
      <c r="C115" s="89"/>
      <c r="D115" s="89"/>
      <c r="E115" s="90"/>
      <c r="F115" s="86"/>
      <c r="G115" s="84"/>
      <c r="H115" s="84"/>
    </row>
    <row r="116" spans="2:11" x14ac:dyDescent="0.25">
      <c r="B116" s="79" t="s">
        <v>22</v>
      </c>
      <c r="C116" s="89">
        <f>C117+C162</f>
        <v>54021.11</v>
      </c>
      <c r="D116" s="89">
        <f>D117+D162</f>
        <v>180000</v>
      </c>
      <c r="E116" s="89">
        <f>E117+E162</f>
        <v>180000</v>
      </c>
      <c r="F116" s="89">
        <f>F117+F162</f>
        <v>104597.01999999999</v>
      </c>
      <c r="G116" s="84">
        <f t="shared" si="38"/>
        <v>193.62249313277715</v>
      </c>
      <c r="H116" s="84">
        <f t="shared" si="39"/>
        <v>58.109455555555542</v>
      </c>
    </row>
    <row r="117" spans="2:11" x14ac:dyDescent="0.25">
      <c r="B117" s="74" t="s">
        <v>148</v>
      </c>
      <c r="C117" s="87">
        <f>C118+C125+C152+C156+C159</f>
        <v>53197.61</v>
      </c>
      <c r="D117" s="87">
        <f t="shared" ref="D117:F117" si="49">D118+D125+D152+D156+D159</f>
        <v>167500</v>
      </c>
      <c r="E117" s="87">
        <f t="shared" si="49"/>
        <v>167500</v>
      </c>
      <c r="F117" s="87">
        <f t="shared" si="49"/>
        <v>104597.01999999999</v>
      </c>
      <c r="G117" s="84">
        <f t="shared" si="38"/>
        <v>196.61977295596549</v>
      </c>
      <c r="H117" s="84">
        <f t="shared" si="39"/>
        <v>62.445982089552231</v>
      </c>
    </row>
    <row r="118" spans="2:11" ht="15" customHeight="1" x14ac:dyDescent="0.25">
      <c r="B118" s="74" t="s">
        <v>99</v>
      </c>
      <c r="C118" s="87">
        <f>C119+C121+C123</f>
        <v>24216.13</v>
      </c>
      <c r="D118" s="87">
        <f t="shared" ref="D118" si="50">D119+D121+D123</f>
        <v>53100</v>
      </c>
      <c r="E118" s="87">
        <f t="shared" ref="E118" si="51">E119+E121+E123</f>
        <v>53100</v>
      </c>
      <c r="F118" s="87">
        <f t="shared" ref="F118" si="52">F119+F121+F123</f>
        <v>31574.68</v>
      </c>
      <c r="G118" s="84">
        <f t="shared" si="38"/>
        <v>130.38697760542252</v>
      </c>
      <c r="H118" s="84">
        <f t="shared" si="39"/>
        <v>59.462674199623358</v>
      </c>
      <c r="I118" s="38"/>
      <c r="J118" s="38"/>
      <c r="K118" s="38"/>
    </row>
    <row r="119" spans="2:11" x14ac:dyDescent="0.25">
      <c r="B119" s="74" t="s">
        <v>227</v>
      </c>
      <c r="C119" s="87">
        <f>C120</f>
        <v>20587.900000000001</v>
      </c>
      <c r="D119" s="87">
        <f t="shared" ref="D119" si="53">D120</f>
        <v>40000</v>
      </c>
      <c r="E119" s="87">
        <f t="shared" ref="E119" si="54">E120</f>
        <v>40000</v>
      </c>
      <c r="F119" s="87">
        <f t="shared" ref="F119" si="55">F120</f>
        <v>26759.42</v>
      </c>
      <c r="G119" s="84">
        <f t="shared" si="38"/>
        <v>129.97644247349169</v>
      </c>
      <c r="H119" s="84">
        <f t="shared" si="39"/>
        <v>66.89855</v>
      </c>
      <c r="I119" s="38"/>
      <c r="J119" s="38"/>
      <c r="K119" s="38"/>
    </row>
    <row r="120" spans="2:11" x14ac:dyDescent="0.25">
      <c r="B120" s="72" t="s">
        <v>95</v>
      </c>
      <c r="C120" s="87">
        <f>'POSEBNI DIO -RAD.DIO.'!F95</f>
        <v>20587.900000000001</v>
      </c>
      <c r="D120" s="87">
        <f>'POSEBNI DIO -RAD.DIO.'!G95</f>
        <v>40000</v>
      </c>
      <c r="E120" s="87">
        <f>'POSEBNI DIO -RAD.DIO.'!H95</f>
        <v>40000</v>
      </c>
      <c r="F120" s="87">
        <f>'POSEBNI DIO -RAD.DIO.'!I95</f>
        <v>26759.42</v>
      </c>
      <c r="G120" s="84">
        <f t="shared" si="38"/>
        <v>129.97644247349169</v>
      </c>
      <c r="H120" s="84">
        <f t="shared" si="39"/>
        <v>66.89855</v>
      </c>
      <c r="I120" s="38"/>
      <c r="J120" s="38"/>
      <c r="K120" s="38"/>
    </row>
    <row r="121" spans="2:11" x14ac:dyDescent="0.25">
      <c r="B121" s="72" t="s">
        <v>100</v>
      </c>
      <c r="C121" s="87">
        <f>C122</f>
        <v>400</v>
      </c>
      <c r="D121" s="87">
        <f t="shared" ref="D121" si="56">D122</f>
        <v>6500</v>
      </c>
      <c r="E121" s="87">
        <f t="shared" ref="E121" si="57">E122</f>
        <v>6500</v>
      </c>
      <c r="F121" s="87">
        <f t="shared" ref="F121" si="58">F122</f>
        <v>400</v>
      </c>
      <c r="G121" s="84">
        <f t="shared" si="38"/>
        <v>100</v>
      </c>
      <c r="H121" s="84">
        <f t="shared" si="39"/>
        <v>6.1538461538461542</v>
      </c>
    </row>
    <row r="122" spans="2:11" x14ac:dyDescent="0.25">
      <c r="B122" s="72" t="s">
        <v>96</v>
      </c>
      <c r="C122" s="87">
        <f>'POSEBNI DIO -RAD.DIO.'!F97</f>
        <v>400</v>
      </c>
      <c r="D122" s="87">
        <f>'POSEBNI DIO -RAD.DIO.'!G97</f>
        <v>6500</v>
      </c>
      <c r="E122" s="87">
        <f>'POSEBNI DIO -RAD.DIO.'!H97</f>
        <v>6500</v>
      </c>
      <c r="F122" s="87">
        <f>'POSEBNI DIO -RAD.DIO.'!I97</f>
        <v>400</v>
      </c>
      <c r="G122" s="84">
        <f t="shared" si="38"/>
        <v>100</v>
      </c>
      <c r="H122" s="84">
        <f t="shared" si="39"/>
        <v>6.1538461538461542</v>
      </c>
    </row>
    <row r="123" spans="2:11" x14ac:dyDescent="0.25">
      <c r="B123" s="72" t="s">
        <v>101</v>
      </c>
      <c r="C123" s="87">
        <f>C124</f>
        <v>3228.23</v>
      </c>
      <c r="D123" s="87">
        <f t="shared" ref="D123:E123" si="59">D124</f>
        <v>6600</v>
      </c>
      <c r="E123" s="87">
        <f t="shared" si="59"/>
        <v>6600</v>
      </c>
      <c r="F123" s="87">
        <f>F124</f>
        <v>4415.26</v>
      </c>
      <c r="G123" s="84">
        <f t="shared" si="38"/>
        <v>136.77030447025152</v>
      </c>
      <c r="H123" s="84">
        <f t="shared" si="39"/>
        <v>66.897878787878795</v>
      </c>
    </row>
    <row r="124" spans="2:11" x14ac:dyDescent="0.25">
      <c r="B124" s="72" t="s">
        <v>97</v>
      </c>
      <c r="C124" s="87">
        <f>'POSEBNI DIO -RAD.DIO.'!F99</f>
        <v>3228.23</v>
      </c>
      <c r="D124" s="87">
        <f>'POSEBNI DIO -RAD.DIO.'!G99</f>
        <v>6600</v>
      </c>
      <c r="E124" s="87">
        <f>'POSEBNI DIO -RAD.DIO.'!H99</f>
        <v>6600</v>
      </c>
      <c r="F124" s="87">
        <f>'POSEBNI DIO -RAD.DIO.'!I99</f>
        <v>4415.26</v>
      </c>
      <c r="G124" s="84">
        <f t="shared" si="38"/>
        <v>136.77030447025152</v>
      </c>
      <c r="H124" s="84">
        <f t="shared" si="39"/>
        <v>66.897878787878795</v>
      </c>
    </row>
    <row r="125" spans="2:11" x14ac:dyDescent="0.25">
      <c r="B125" s="72" t="s">
        <v>102</v>
      </c>
      <c r="C125" s="87">
        <f>C126+C131+C138+C145+C147</f>
        <v>27608.01</v>
      </c>
      <c r="D125" s="87">
        <f>D126+D131+D138+D145+D147</f>
        <v>106900</v>
      </c>
      <c r="E125" s="87">
        <f>E126+E131+E138+E145+E147</f>
        <v>106900</v>
      </c>
      <c r="F125" s="87">
        <f>F126+F131+F138+F145+F147</f>
        <v>66149.709999999992</v>
      </c>
      <c r="G125" s="84">
        <f t="shared" si="38"/>
        <v>239.60332526683379</v>
      </c>
      <c r="H125" s="84">
        <f t="shared" si="39"/>
        <v>61.879990645463046</v>
      </c>
    </row>
    <row r="126" spans="2:11" x14ac:dyDescent="0.25">
      <c r="B126" s="72" t="s">
        <v>103</v>
      </c>
      <c r="C126" s="87">
        <f>C127+C128+C129+C130</f>
        <v>4526.41</v>
      </c>
      <c r="D126" s="87">
        <f t="shared" ref="D126:F126" si="60">D127+D128+D129+D130</f>
        <v>12030</v>
      </c>
      <c r="E126" s="87">
        <f t="shared" si="60"/>
        <v>12030</v>
      </c>
      <c r="F126" s="87">
        <f t="shared" si="60"/>
        <v>5233.74</v>
      </c>
      <c r="G126" s="84">
        <f t="shared" si="38"/>
        <v>115.62673288544343</v>
      </c>
      <c r="H126" s="84">
        <f t="shared" si="39"/>
        <v>43.505735660847876</v>
      </c>
    </row>
    <row r="127" spans="2:11" x14ac:dyDescent="0.25">
      <c r="B127" s="72" t="s">
        <v>104</v>
      </c>
      <c r="C127" s="87">
        <f>'POSEBNI DIO -RAD.DIO.'!F102</f>
        <v>4503.34</v>
      </c>
      <c r="D127" s="87">
        <f>'POSEBNI DIO -RAD.DIO.'!G102</f>
        <v>10000</v>
      </c>
      <c r="E127" s="87">
        <f>'POSEBNI DIO -RAD.DIO.'!H102</f>
        <v>10000</v>
      </c>
      <c r="F127" s="87">
        <f>'POSEBNI DIO -RAD.DIO.'!I102</f>
        <v>4204.9399999999996</v>
      </c>
      <c r="G127" s="84">
        <f t="shared" si="38"/>
        <v>93.373806996584747</v>
      </c>
      <c r="H127" s="84">
        <f t="shared" si="39"/>
        <v>42.049399999999999</v>
      </c>
    </row>
    <row r="128" spans="2:11" x14ac:dyDescent="0.25">
      <c r="B128" s="72" t="s">
        <v>105</v>
      </c>
      <c r="C128" s="87">
        <f>'POSEBNI DIO -RAD.DIO.'!F103</f>
        <v>23.07</v>
      </c>
      <c r="D128" s="87">
        <f>'POSEBNI DIO -RAD.DIO.'!G103</f>
        <v>50</v>
      </c>
      <c r="E128" s="87">
        <f>'POSEBNI DIO -RAD.DIO.'!H103</f>
        <v>50</v>
      </c>
      <c r="F128" s="87">
        <f>'POSEBNI DIO -RAD.DIO.'!I103</f>
        <v>19.37</v>
      </c>
      <c r="G128" s="84">
        <f t="shared" si="38"/>
        <v>83.961855223233641</v>
      </c>
      <c r="H128" s="84">
        <f t="shared" si="39"/>
        <v>38.74</v>
      </c>
    </row>
    <row r="129" spans="2:8" x14ac:dyDescent="0.25">
      <c r="B129" s="72" t="s">
        <v>106</v>
      </c>
      <c r="C129" s="103">
        <f>'POSEBNI DIO -RAD.DIO.'!F104</f>
        <v>0</v>
      </c>
      <c r="D129" s="87">
        <f>'POSEBNI DIO -RAD.DIO.'!G104</f>
        <v>1830</v>
      </c>
      <c r="E129" s="87">
        <f>'POSEBNI DIO -RAD.DIO.'!H104</f>
        <v>1830</v>
      </c>
      <c r="F129" s="87">
        <f>'POSEBNI DIO -RAD.DIO.'!I104</f>
        <v>925</v>
      </c>
      <c r="G129" s="84" t="e">
        <f t="shared" si="38"/>
        <v>#DIV/0!</v>
      </c>
      <c r="H129" s="84">
        <f t="shared" si="39"/>
        <v>50.546448087431692</v>
      </c>
    </row>
    <row r="130" spans="2:8" x14ac:dyDescent="0.25">
      <c r="B130" s="72" t="s">
        <v>149</v>
      </c>
      <c r="C130" s="87">
        <f>'POSEBNI DIO -RAD.DIO.'!F105</f>
        <v>0</v>
      </c>
      <c r="D130" s="87">
        <f>'POSEBNI DIO -RAD.DIO.'!G105</f>
        <v>150</v>
      </c>
      <c r="E130" s="87">
        <f>'POSEBNI DIO -RAD.DIO.'!H105</f>
        <v>150</v>
      </c>
      <c r="F130" s="87">
        <f>'POSEBNI DIO -RAD.DIO.'!I105</f>
        <v>84.43</v>
      </c>
      <c r="G130" s="84" t="e">
        <f t="shared" si="38"/>
        <v>#DIV/0!</v>
      </c>
      <c r="H130" s="84">
        <f t="shared" si="39"/>
        <v>56.286666666666676</v>
      </c>
    </row>
    <row r="131" spans="2:8" x14ac:dyDescent="0.25">
      <c r="B131" s="72" t="s">
        <v>107</v>
      </c>
      <c r="C131" s="87">
        <f>C132+C133+C134+C135+C136+C137</f>
        <v>5271.9</v>
      </c>
      <c r="D131" s="87">
        <f t="shared" ref="D131:F131" si="61">D132+D133+D134+D135+D136+D137</f>
        <v>8750</v>
      </c>
      <c r="E131" s="87">
        <f t="shared" si="61"/>
        <v>8750</v>
      </c>
      <c r="F131" s="87">
        <f t="shared" si="61"/>
        <v>2971.6800000000003</v>
      </c>
      <c r="G131" s="84">
        <f t="shared" si="38"/>
        <v>56.368292266545275</v>
      </c>
      <c r="H131" s="84">
        <f t="shared" si="39"/>
        <v>33.962057142857141</v>
      </c>
    </row>
    <row r="132" spans="2:8" x14ac:dyDescent="0.25">
      <c r="B132" s="72" t="s">
        <v>108</v>
      </c>
      <c r="C132" s="87">
        <f>'POSEBNI DIO -RAD.DIO.'!F107</f>
        <v>21.88</v>
      </c>
      <c r="D132" s="87">
        <f>'POSEBNI DIO -RAD.DIO.'!G107</f>
        <v>900</v>
      </c>
      <c r="E132" s="87">
        <f>'POSEBNI DIO -RAD.DIO.'!H107</f>
        <v>900</v>
      </c>
      <c r="F132" s="87">
        <f>'POSEBNI DIO -RAD.DIO.'!I107</f>
        <v>0</v>
      </c>
      <c r="G132" s="84">
        <f t="shared" si="38"/>
        <v>0</v>
      </c>
      <c r="H132" s="84">
        <f t="shared" si="39"/>
        <v>0</v>
      </c>
    </row>
    <row r="133" spans="2:8" x14ac:dyDescent="0.25">
      <c r="B133" s="72" t="s">
        <v>109</v>
      </c>
      <c r="C133" s="87">
        <f>'POSEBNI DIO -RAD.DIO.'!F108</f>
        <v>1371</v>
      </c>
      <c r="D133" s="87">
        <f>'POSEBNI DIO -RAD.DIO.'!G108</f>
        <v>2000</v>
      </c>
      <c r="E133" s="87">
        <f>'POSEBNI DIO -RAD.DIO.'!H108</f>
        <v>2000</v>
      </c>
      <c r="F133" s="87">
        <f>'POSEBNI DIO -RAD.DIO.'!I108</f>
        <v>97.54</v>
      </c>
      <c r="G133" s="84">
        <f t="shared" si="38"/>
        <v>7.1145149525893512</v>
      </c>
      <c r="H133" s="84">
        <f t="shared" si="39"/>
        <v>4.8769999999999998</v>
      </c>
    </row>
    <row r="134" spans="2:8" x14ac:dyDescent="0.25">
      <c r="B134" s="72" t="s">
        <v>110</v>
      </c>
      <c r="C134" s="87">
        <f>'POSEBNI DIO -RAD.DIO.'!F109</f>
        <v>62.89</v>
      </c>
      <c r="D134" s="87">
        <f>'POSEBNI DIO -RAD.DIO.'!G109</f>
        <v>150</v>
      </c>
      <c r="E134" s="87">
        <f>'POSEBNI DIO -RAD.DIO.'!H109</f>
        <v>150</v>
      </c>
      <c r="F134" s="87">
        <f>'POSEBNI DIO -RAD.DIO.'!I109</f>
        <v>151.96</v>
      </c>
      <c r="G134" s="84">
        <f t="shared" si="38"/>
        <v>241.62823978374942</v>
      </c>
      <c r="H134" s="84">
        <f t="shared" si="39"/>
        <v>101.30666666666667</v>
      </c>
    </row>
    <row r="135" spans="2:8" x14ac:dyDescent="0.25">
      <c r="B135" s="72" t="s">
        <v>111</v>
      </c>
      <c r="C135" s="87">
        <f>'POSEBNI DIO -RAD.DIO.'!F110</f>
        <v>699.94</v>
      </c>
      <c r="D135" s="87">
        <f>'POSEBNI DIO -RAD.DIO.'!G110</f>
        <v>1000</v>
      </c>
      <c r="E135" s="87">
        <f>'POSEBNI DIO -RAD.DIO.'!H110</f>
        <v>1000</v>
      </c>
      <c r="F135" s="87">
        <f>'POSEBNI DIO -RAD.DIO.'!I110</f>
        <v>266.94</v>
      </c>
      <c r="G135" s="84">
        <f t="shared" si="38"/>
        <v>38.137554647541215</v>
      </c>
      <c r="H135" s="84">
        <f t="shared" si="39"/>
        <v>26.694000000000003</v>
      </c>
    </row>
    <row r="136" spans="2:8" x14ac:dyDescent="0.25">
      <c r="B136" s="72" t="s">
        <v>112</v>
      </c>
      <c r="C136" s="87">
        <f>'POSEBNI DIO -RAD.DIO.'!F111</f>
        <v>3116.19</v>
      </c>
      <c r="D136" s="87">
        <f>'POSEBNI DIO -RAD.DIO.'!G111</f>
        <v>3500</v>
      </c>
      <c r="E136" s="87">
        <f>'POSEBNI DIO -RAD.DIO.'!H111</f>
        <v>3500</v>
      </c>
      <c r="F136" s="87">
        <f>'POSEBNI DIO -RAD.DIO.'!I111</f>
        <v>1812.32</v>
      </c>
      <c r="G136" s="84">
        <f t="shared" si="38"/>
        <v>58.158199596301898</v>
      </c>
      <c r="H136" s="84">
        <f t="shared" si="39"/>
        <v>51.780571428571434</v>
      </c>
    </row>
    <row r="137" spans="2:8" x14ac:dyDescent="0.25">
      <c r="B137" s="72" t="s">
        <v>231</v>
      </c>
      <c r="C137" s="87">
        <f>'POSEBNI DIO -RAD.DIO.'!F112</f>
        <v>0</v>
      </c>
      <c r="D137" s="87">
        <f>'POSEBNI DIO -RAD.DIO.'!G112</f>
        <v>1200</v>
      </c>
      <c r="E137" s="87">
        <f>'POSEBNI DIO -RAD.DIO.'!H112</f>
        <v>1200</v>
      </c>
      <c r="F137" s="87">
        <f>'POSEBNI DIO -RAD.DIO.'!I112</f>
        <v>642.91999999999996</v>
      </c>
      <c r="G137" s="84" t="e">
        <f t="shared" si="38"/>
        <v>#DIV/0!</v>
      </c>
      <c r="H137" s="84">
        <f t="shared" si="39"/>
        <v>53.576666666666661</v>
      </c>
    </row>
    <row r="138" spans="2:8" x14ac:dyDescent="0.25">
      <c r="B138" s="72" t="s">
        <v>113</v>
      </c>
      <c r="C138" s="87">
        <f>C139+C140+C141+C142+C143+C144</f>
        <v>12725.68</v>
      </c>
      <c r="D138" s="87">
        <f t="shared" ref="D138:F138" si="62">D139+D140+D141+D142+D143+D144</f>
        <v>75970</v>
      </c>
      <c r="E138" s="87">
        <f t="shared" si="62"/>
        <v>75970</v>
      </c>
      <c r="F138" s="87">
        <f t="shared" si="62"/>
        <v>50821.54</v>
      </c>
      <c r="G138" s="84">
        <f t="shared" si="38"/>
        <v>399.36207731138921</v>
      </c>
      <c r="H138" s="84">
        <f t="shared" si="39"/>
        <v>66.896854021324202</v>
      </c>
    </row>
    <row r="139" spans="2:8" x14ac:dyDescent="0.25">
      <c r="B139" s="72" t="s">
        <v>114</v>
      </c>
      <c r="C139" s="87">
        <f>'POSEBNI DIO -RAD.DIO.'!F114</f>
        <v>261.56</v>
      </c>
      <c r="D139" s="87">
        <f>'POSEBNI DIO -RAD.DIO.'!G114</f>
        <v>920</v>
      </c>
      <c r="E139" s="87">
        <f>'POSEBNI DIO -RAD.DIO.'!H114</f>
        <v>920</v>
      </c>
      <c r="F139" s="87">
        <f>'POSEBNI DIO -RAD.DIO.'!I114</f>
        <v>223.56</v>
      </c>
      <c r="G139" s="84">
        <f t="shared" si="38"/>
        <v>85.471784676556055</v>
      </c>
      <c r="H139" s="84">
        <f t="shared" si="39"/>
        <v>24.3</v>
      </c>
    </row>
    <row r="140" spans="2:8" x14ac:dyDescent="0.25">
      <c r="B140" s="72" t="s">
        <v>115</v>
      </c>
      <c r="C140" s="87">
        <f>'POSEBNI DIO -RAD.DIO.'!F115</f>
        <v>781.35</v>
      </c>
      <c r="D140" s="87">
        <f>'POSEBNI DIO -RAD.DIO.'!G115</f>
        <v>2000</v>
      </c>
      <c r="E140" s="87">
        <f>'POSEBNI DIO -RAD.DIO.'!H115</f>
        <v>2000</v>
      </c>
      <c r="F140" s="87">
        <f>'POSEBNI DIO -RAD.DIO.'!I115</f>
        <v>1902.34</v>
      </c>
      <c r="G140" s="84">
        <f t="shared" si="38"/>
        <v>243.46835605042551</v>
      </c>
      <c r="H140" s="84">
        <f t="shared" si="39"/>
        <v>95.11699999999999</v>
      </c>
    </row>
    <row r="141" spans="2:8" x14ac:dyDescent="0.25">
      <c r="B141" s="72" t="s">
        <v>116</v>
      </c>
      <c r="C141" s="87">
        <f>'POSEBNI DIO -RAD.DIO.'!F116</f>
        <v>0</v>
      </c>
      <c r="D141" s="87">
        <f>'POSEBNI DIO -RAD.DIO.'!G116</f>
        <v>1000</v>
      </c>
      <c r="E141" s="87">
        <f>'POSEBNI DIO -RAD.DIO.'!H116</f>
        <v>1000</v>
      </c>
      <c r="F141" s="87">
        <f>'POSEBNI DIO -RAD.DIO.'!I116</f>
        <v>0</v>
      </c>
      <c r="G141" s="84" t="e">
        <f t="shared" si="38"/>
        <v>#DIV/0!</v>
      </c>
      <c r="H141" s="84">
        <f t="shared" si="39"/>
        <v>0</v>
      </c>
    </row>
    <row r="142" spans="2:8" x14ac:dyDescent="0.25">
      <c r="B142" s="72" t="s">
        <v>118</v>
      </c>
      <c r="C142" s="87">
        <f>'POSEBNI DIO -RAD.DIO.'!F117</f>
        <v>0</v>
      </c>
      <c r="D142" s="87">
        <f>'POSEBNI DIO -RAD.DIO.'!G117</f>
        <v>50</v>
      </c>
      <c r="E142" s="87">
        <f>'POSEBNI DIO -RAD.DIO.'!H117</f>
        <v>50</v>
      </c>
      <c r="F142" s="87">
        <f>'POSEBNI DIO -RAD.DIO.'!I117</f>
        <v>0</v>
      </c>
      <c r="G142" s="84" t="e">
        <f t="shared" si="38"/>
        <v>#DIV/0!</v>
      </c>
      <c r="H142" s="84">
        <f t="shared" si="39"/>
        <v>0</v>
      </c>
    </row>
    <row r="143" spans="2:8" x14ac:dyDescent="0.25">
      <c r="B143" s="72" t="s">
        <v>120</v>
      </c>
      <c r="C143" s="87">
        <f>'POSEBNI DIO -RAD.DIO.'!F118</f>
        <v>8653.19</v>
      </c>
      <c r="D143" s="87">
        <f>'POSEBNI DIO -RAD.DIO.'!G118</f>
        <v>60000</v>
      </c>
      <c r="E143" s="87">
        <f>'POSEBNI DIO -RAD.DIO.'!H118</f>
        <v>60000</v>
      </c>
      <c r="F143" s="87">
        <f>'POSEBNI DIO -RAD.DIO.'!I118</f>
        <v>47759.65</v>
      </c>
      <c r="G143" s="84">
        <f t="shared" si="38"/>
        <v>551.93113753425041</v>
      </c>
      <c r="H143" s="84">
        <f t="shared" si="39"/>
        <v>79.59941666666667</v>
      </c>
    </row>
    <row r="144" spans="2:8" x14ac:dyDescent="0.25">
      <c r="B144" s="72" t="s">
        <v>122</v>
      </c>
      <c r="C144" s="87">
        <f>'POSEBNI DIO -RAD.DIO.'!F119</f>
        <v>3029.58</v>
      </c>
      <c r="D144" s="87">
        <f>'POSEBNI DIO -RAD.DIO.'!G119</f>
        <v>12000</v>
      </c>
      <c r="E144" s="87">
        <f>'POSEBNI DIO -RAD.DIO.'!H119</f>
        <v>12000</v>
      </c>
      <c r="F144" s="87">
        <f>'POSEBNI DIO -RAD.DIO.'!I119</f>
        <v>935.99</v>
      </c>
      <c r="G144" s="84">
        <f t="shared" si="38"/>
        <v>30.89504155691548</v>
      </c>
      <c r="H144" s="84">
        <f t="shared" si="39"/>
        <v>7.7999166666666664</v>
      </c>
    </row>
    <row r="145" spans="2:8" x14ac:dyDescent="0.25">
      <c r="B145" s="72" t="s">
        <v>123</v>
      </c>
      <c r="C145" s="87">
        <f>C146</f>
        <v>40</v>
      </c>
      <c r="D145" s="87">
        <f t="shared" ref="D145" si="63">D146</f>
        <v>150</v>
      </c>
      <c r="E145" s="87">
        <f t="shared" ref="E145" si="64">E146</f>
        <v>150</v>
      </c>
      <c r="F145" s="87">
        <f t="shared" ref="F145" si="65">F146</f>
        <v>0</v>
      </c>
      <c r="G145" s="84">
        <f t="shared" si="38"/>
        <v>0</v>
      </c>
      <c r="H145" s="84">
        <f t="shared" si="39"/>
        <v>0</v>
      </c>
    </row>
    <row r="146" spans="2:8" x14ac:dyDescent="0.25">
      <c r="B146" s="72" t="s">
        <v>124</v>
      </c>
      <c r="C146" s="87">
        <f>'POSEBNI DIO -RAD.DIO.'!F121</f>
        <v>40</v>
      </c>
      <c r="D146" s="87">
        <f>'POSEBNI DIO -RAD.DIO.'!G121</f>
        <v>150</v>
      </c>
      <c r="E146" s="87">
        <f>'POSEBNI DIO -RAD.DIO.'!H121</f>
        <v>150</v>
      </c>
      <c r="F146" s="87">
        <f>'POSEBNI DIO -RAD.DIO.'!I121</f>
        <v>0</v>
      </c>
      <c r="G146" s="84">
        <f t="shared" si="38"/>
        <v>0</v>
      </c>
      <c r="H146" s="84">
        <f t="shared" si="39"/>
        <v>0</v>
      </c>
    </row>
    <row r="147" spans="2:8" x14ac:dyDescent="0.25">
      <c r="B147" s="72" t="s">
        <v>125</v>
      </c>
      <c r="C147" s="87">
        <f>C148+C149+C150+C151</f>
        <v>5044.0200000000004</v>
      </c>
      <c r="D147" s="87">
        <f t="shared" ref="D147:F147" si="66">D148+D149+D150+D151</f>
        <v>10000</v>
      </c>
      <c r="E147" s="87">
        <f t="shared" si="66"/>
        <v>10000</v>
      </c>
      <c r="F147" s="87">
        <f t="shared" si="66"/>
        <v>7122.75</v>
      </c>
      <c r="G147" s="84">
        <f t="shared" si="38"/>
        <v>141.21177156315795</v>
      </c>
      <c r="H147" s="84">
        <f t="shared" si="39"/>
        <v>71.227499999999992</v>
      </c>
    </row>
    <row r="148" spans="2:8" x14ac:dyDescent="0.25">
      <c r="B148" s="72" t="s">
        <v>126</v>
      </c>
      <c r="C148" s="87">
        <f>'POSEBNI DIO -RAD.DIO.'!F123</f>
        <v>4114.0200000000004</v>
      </c>
      <c r="D148" s="87">
        <f>'POSEBNI DIO -RAD.DIO.'!G123</f>
        <v>5000</v>
      </c>
      <c r="E148" s="87">
        <f>'POSEBNI DIO -RAD.DIO.'!H123</f>
        <v>5000</v>
      </c>
      <c r="F148" s="87">
        <f>'POSEBNI DIO -RAD.DIO.'!I123</f>
        <v>4227.42</v>
      </c>
      <c r="G148" s="84">
        <f t="shared" si="38"/>
        <v>102.75642801930958</v>
      </c>
      <c r="H148" s="84">
        <f t="shared" si="39"/>
        <v>84.548400000000001</v>
      </c>
    </row>
    <row r="149" spans="2:8" x14ac:dyDescent="0.25">
      <c r="B149" s="72" t="s">
        <v>127</v>
      </c>
      <c r="C149" s="87">
        <f>'POSEBNI DIO -RAD.DIO.'!F124</f>
        <v>0</v>
      </c>
      <c r="D149" s="87">
        <f>'POSEBNI DIO -RAD.DIO.'!G124</f>
        <v>2000</v>
      </c>
      <c r="E149" s="87">
        <f>'POSEBNI DIO -RAD.DIO.'!H124</f>
        <v>2000</v>
      </c>
      <c r="F149" s="87">
        <f>'POSEBNI DIO -RAD.DIO.'!I124</f>
        <v>596.66999999999996</v>
      </c>
      <c r="G149" s="84" t="e">
        <f t="shared" si="38"/>
        <v>#DIV/0!</v>
      </c>
      <c r="H149" s="84">
        <f t="shared" si="39"/>
        <v>29.833499999999997</v>
      </c>
    </row>
    <row r="150" spans="2:8" x14ac:dyDescent="0.25">
      <c r="B150" s="72" t="s">
        <v>232</v>
      </c>
      <c r="C150" s="87">
        <f>'POSEBNI DIO -RAD.DIO.'!F125</f>
        <v>930</v>
      </c>
      <c r="D150" s="87">
        <f>'POSEBNI DIO -RAD.DIO.'!G125</f>
        <v>2000</v>
      </c>
      <c r="E150" s="87">
        <f>'POSEBNI DIO -RAD.DIO.'!H125</f>
        <v>2000</v>
      </c>
      <c r="F150" s="87">
        <f>'POSEBNI DIO -RAD.DIO.'!I125</f>
        <v>2298.66</v>
      </c>
      <c r="G150" s="84">
        <f t="shared" si="38"/>
        <v>247.16774193548386</v>
      </c>
      <c r="H150" s="84">
        <f t="shared" si="39"/>
        <v>114.93299999999999</v>
      </c>
    </row>
    <row r="151" spans="2:8" x14ac:dyDescent="0.25">
      <c r="B151" s="72" t="s">
        <v>129</v>
      </c>
      <c r="C151" s="87">
        <f>'POSEBNI DIO -RAD.DIO.'!F126</f>
        <v>0</v>
      </c>
      <c r="D151" s="87">
        <f>'POSEBNI DIO -RAD.DIO.'!G126</f>
        <v>1000</v>
      </c>
      <c r="E151" s="87">
        <f>'POSEBNI DIO -RAD.DIO.'!H126</f>
        <v>1000</v>
      </c>
      <c r="F151" s="87">
        <f>'POSEBNI DIO -RAD.DIO.'!I126</f>
        <v>0</v>
      </c>
      <c r="G151" s="84" t="e">
        <f t="shared" si="38"/>
        <v>#DIV/0!</v>
      </c>
      <c r="H151" s="84">
        <f t="shared" si="39"/>
        <v>0</v>
      </c>
    </row>
    <row r="152" spans="2:8" x14ac:dyDescent="0.25">
      <c r="B152" s="72" t="s">
        <v>130</v>
      </c>
      <c r="C152" s="87">
        <f>C153</f>
        <v>0</v>
      </c>
      <c r="D152" s="87">
        <f t="shared" ref="D152" si="67">D153</f>
        <v>0</v>
      </c>
      <c r="E152" s="87">
        <f t="shared" ref="E152" si="68">E153</f>
        <v>0</v>
      </c>
      <c r="F152" s="87">
        <f t="shared" ref="F152" si="69">F153</f>
        <v>41.24</v>
      </c>
      <c r="G152" s="84" t="e">
        <f t="shared" si="38"/>
        <v>#DIV/0!</v>
      </c>
      <c r="H152" s="84" t="e">
        <f t="shared" si="39"/>
        <v>#DIV/0!</v>
      </c>
    </row>
    <row r="153" spans="2:8" x14ac:dyDescent="0.25">
      <c r="B153" s="72" t="s">
        <v>131</v>
      </c>
      <c r="C153" s="87">
        <f>C154+C155</f>
        <v>0</v>
      </c>
      <c r="D153" s="87">
        <f t="shared" ref="D153:F153" si="70">D154+D155</f>
        <v>0</v>
      </c>
      <c r="E153" s="87">
        <f t="shared" si="70"/>
        <v>0</v>
      </c>
      <c r="F153" s="87">
        <f t="shared" si="70"/>
        <v>41.24</v>
      </c>
      <c r="G153" s="84" t="e">
        <f t="shared" si="38"/>
        <v>#DIV/0!</v>
      </c>
      <c r="H153" s="84" t="e">
        <f t="shared" si="39"/>
        <v>#DIV/0!</v>
      </c>
    </row>
    <row r="154" spans="2:8" x14ac:dyDescent="0.25">
      <c r="B154" s="72" t="s">
        <v>132</v>
      </c>
      <c r="C154" s="87">
        <f>'POSEBNI DIO -RAD.DIO.'!F129</f>
        <v>0</v>
      </c>
      <c r="D154" s="87">
        <v>0</v>
      </c>
      <c r="E154" s="87">
        <v>0</v>
      </c>
      <c r="F154" s="87">
        <v>0</v>
      </c>
      <c r="G154" s="84" t="e">
        <f t="shared" si="38"/>
        <v>#DIV/0!</v>
      </c>
      <c r="H154" s="84" t="e">
        <f t="shared" si="39"/>
        <v>#DIV/0!</v>
      </c>
    </row>
    <row r="155" spans="2:8" x14ac:dyDescent="0.25">
      <c r="B155" s="72" t="s">
        <v>134</v>
      </c>
      <c r="C155" s="87">
        <f>'POSEBNI DIO -RAD.DIO.'!F130</f>
        <v>0</v>
      </c>
      <c r="D155" s="87">
        <f>'POSEBNI DIO -RAD.DIO.'!G130</f>
        <v>0</v>
      </c>
      <c r="E155" s="87">
        <f>'POSEBNI DIO -RAD.DIO.'!H130</f>
        <v>0</v>
      </c>
      <c r="F155" s="87">
        <f>'POSEBNI DIO -RAD.DIO.'!I130</f>
        <v>41.24</v>
      </c>
      <c r="G155" s="84" t="e">
        <f t="shared" ref="G155:G218" si="71">F155/C155*100</f>
        <v>#DIV/0!</v>
      </c>
      <c r="H155" s="84" t="e">
        <f t="shared" ref="H155:H218" si="72">F155/E155*100</f>
        <v>#DIV/0!</v>
      </c>
    </row>
    <row r="156" spans="2:8" x14ac:dyDescent="0.25">
      <c r="B156" s="72" t="s">
        <v>135</v>
      </c>
      <c r="C156" s="87">
        <f>C157</f>
        <v>1173.47</v>
      </c>
      <c r="D156" s="87">
        <f t="shared" ref="D156:D157" si="73">D157</f>
        <v>7500</v>
      </c>
      <c r="E156" s="87">
        <f t="shared" ref="E156:E157" si="74">E157</f>
        <v>7500</v>
      </c>
      <c r="F156" s="87">
        <f t="shared" ref="F156:F157" si="75">F157</f>
        <v>6431.39</v>
      </c>
      <c r="G156" s="84">
        <f t="shared" si="71"/>
        <v>548.06599231339533</v>
      </c>
      <c r="H156" s="84">
        <f t="shared" si="72"/>
        <v>85.751866666666672</v>
      </c>
    </row>
    <row r="157" spans="2:8" x14ac:dyDescent="0.25">
      <c r="B157" s="72" t="s">
        <v>252</v>
      </c>
      <c r="C157" s="87">
        <f>C158</f>
        <v>1173.47</v>
      </c>
      <c r="D157" s="87">
        <f t="shared" si="73"/>
        <v>7500</v>
      </c>
      <c r="E157" s="87">
        <f t="shared" si="74"/>
        <v>7500</v>
      </c>
      <c r="F157" s="87">
        <f t="shared" si="75"/>
        <v>6431.39</v>
      </c>
      <c r="G157" s="84">
        <f t="shared" si="71"/>
        <v>548.06599231339533</v>
      </c>
      <c r="H157" s="84">
        <f t="shared" si="72"/>
        <v>85.751866666666672</v>
      </c>
    </row>
    <row r="158" spans="2:8" ht="14.25" customHeight="1" x14ac:dyDescent="0.25">
      <c r="B158" s="72" t="s">
        <v>253</v>
      </c>
      <c r="C158" s="87">
        <f>'POSEBNI DIO -RAD.DIO.'!F133</f>
        <v>1173.47</v>
      </c>
      <c r="D158" s="87">
        <f>'POSEBNI DIO -RAD.DIO.'!G133</f>
        <v>7500</v>
      </c>
      <c r="E158" s="87">
        <f>'POSEBNI DIO -RAD.DIO.'!H133</f>
        <v>7500</v>
      </c>
      <c r="F158" s="87">
        <f>'POSEBNI DIO -RAD.DIO.'!I133</f>
        <v>6431.39</v>
      </c>
      <c r="G158" s="84">
        <f t="shared" si="71"/>
        <v>548.06599231339533</v>
      </c>
      <c r="H158" s="84">
        <f t="shared" si="72"/>
        <v>85.751866666666672</v>
      </c>
    </row>
    <row r="159" spans="2:8" ht="14.25" customHeight="1" x14ac:dyDescent="0.25">
      <c r="B159" s="72" t="s">
        <v>264</v>
      </c>
      <c r="C159" s="87">
        <f>C160</f>
        <v>200</v>
      </c>
      <c r="D159" s="87">
        <f t="shared" ref="D159:F159" si="76">D160</f>
        <v>0</v>
      </c>
      <c r="E159" s="87">
        <f t="shared" si="76"/>
        <v>0</v>
      </c>
      <c r="F159" s="87">
        <f t="shared" si="76"/>
        <v>400</v>
      </c>
      <c r="G159" s="84">
        <f t="shared" si="71"/>
        <v>200</v>
      </c>
      <c r="H159" s="84" t="e">
        <f t="shared" si="72"/>
        <v>#DIV/0!</v>
      </c>
    </row>
    <row r="160" spans="2:8" ht="14.25" customHeight="1" x14ac:dyDescent="0.25">
      <c r="B160" s="72" t="s">
        <v>265</v>
      </c>
      <c r="C160" s="87">
        <f>C161</f>
        <v>200</v>
      </c>
      <c r="D160" s="87">
        <f t="shared" ref="D160:F160" si="77">D161</f>
        <v>0</v>
      </c>
      <c r="E160" s="87">
        <f t="shared" si="77"/>
        <v>0</v>
      </c>
      <c r="F160" s="87">
        <f t="shared" si="77"/>
        <v>400</v>
      </c>
      <c r="G160" s="84">
        <f t="shared" si="71"/>
        <v>200</v>
      </c>
      <c r="H160" s="84" t="e">
        <f t="shared" si="72"/>
        <v>#DIV/0!</v>
      </c>
    </row>
    <row r="161" spans="2:8" x14ac:dyDescent="0.25">
      <c r="B161" s="72" t="s">
        <v>266</v>
      </c>
      <c r="C161" s="87">
        <f>'POSEBNI DIO -RAD.DIO.'!F136</f>
        <v>200</v>
      </c>
      <c r="D161" s="87">
        <v>0</v>
      </c>
      <c r="E161" s="87">
        <f>'POSEBNI DIO -RAD.DIO.'!H136</f>
        <v>0</v>
      </c>
      <c r="F161" s="87">
        <f>'POSEBNI DIO -RAD.DIO.'!I136</f>
        <v>400</v>
      </c>
      <c r="G161" s="84">
        <f t="shared" si="71"/>
        <v>200</v>
      </c>
      <c r="H161" s="84" t="e">
        <f t="shared" si="72"/>
        <v>#DIV/0!</v>
      </c>
    </row>
    <row r="162" spans="2:8" x14ac:dyDescent="0.25">
      <c r="B162" s="72" t="s">
        <v>136</v>
      </c>
      <c r="C162" s="87">
        <f>C163+C166</f>
        <v>823.5</v>
      </c>
      <c r="D162" s="87">
        <f t="shared" ref="D162" si="78">D163+D166</f>
        <v>12500</v>
      </c>
      <c r="E162" s="87">
        <f t="shared" ref="E162" si="79">E163+E166</f>
        <v>12500</v>
      </c>
      <c r="F162" s="87">
        <f>F163+F166</f>
        <v>0</v>
      </c>
      <c r="G162" s="84">
        <f t="shared" si="71"/>
        <v>0</v>
      </c>
      <c r="H162" s="84">
        <f t="shared" si="72"/>
        <v>0</v>
      </c>
    </row>
    <row r="163" spans="2:8" x14ac:dyDescent="0.25">
      <c r="B163" s="72" t="s">
        <v>137</v>
      </c>
      <c r="C163" s="87">
        <f>C164</f>
        <v>0</v>
      </c>
      <c r="D163" s="87">
        <f t="shared" ref="D163:D164" si="80">D164</f>
        <v>1000</v>
      </c>
      <c r="E163" s="87">
        <f t="shared" ref="E163:E164" si="81">E164</f>
        <v>1000</v>
      </c>
      <c r="F163" s="87">
        <f t="shared" ref="F163:F164" si="82">F164</f>
        <v>0</v>
      </c>
      <c r="G163" s="84" t="e">
        <f t="shared" si="71"/>
        <v>#DIV/0!</v>
      </c>
      <c r="H163" s="84">
        <f t="shared" si="72"/>
        <v>0</v>
      </c>
    </row>
    <row r="164" spans="2:8" x14ac:dyDescent="0.25">
      <c r="B164" s="72" t="s">
        <v>233</v>
      </c>
      <c r="C164" s="87">
        <f>C165</f>
        <v>0</v>
      </c>
      <c r="D164" s="87">
        <f t="shared" si="80"/>
        <v>1000</v>
      </c>
      <c r="E164" s="87">
        <f t="shared" si="81"/>
        <v>1000</v>
      </c>
      <c r="F164" s="87">
        <f t="shared" si="82"/>
        <v>0</v>
      </c>
      <c r="G164" s="84" t="e">
        <f t="shared" si="71"/>
        <v>#DIV/0!</v>
      </c>
      <c r="H164" s="84">
        <f t="shared" si="72"/>
        <v>0</v>
      </c>
    </row>
    <row r="165" spans="2:8" x14ac:dyDescent="0.25">
      <c r="B165" s="72" t="s">
        <v>138</v>
      </c>
      <c r="C165" s="87">
        <f>'POSEBNI DIO -RAD.DIO.'!F140</f>
        <v>0</v>
      </c>
      <c r="D165" s="87">
        <f>'POSEBNI DIO -RAD.DIO.'!G140</f>
        <v>1000</v>
      </c>
      <c r="E165" s="87">
        <f>'POSEBNI DIO -RAD.DIO.'!H140</f>
        <v>1000</v>
      </c>
      <c r="F165" s="87">
        <f>'POSEBNI DIO -RAD.DIO.'!I140</f>
        <v>0</v>
      </c>
      <c r="G165" s="84" t="e">
        <f t="shared" si="71"/>
        <v>#DIV/0!</v>
      </c>
      <c r="H165" s="84">
        <f t="shared" si="72"/>
        <v>0</v>
      </c>
    </row>
    <row r="166" spans="2:8" x14ac:dyDescent="0.25">
      <c r="B166" s="72" t="s">
        <v>139</v>
      </c>
      <c r="C166" s="87">
        <f>C167+C176+C174+C172</f>
        <v>823.5</v>
      </c>
      <c r="D166" s="87">
        <f>D167+D176+D174+D172</f>
        <v>11500</v>
      </c>
      <c r="E166" s="87">
        <f>D166</f>
        <v>11500</v>
      </c>
      <c r="F166" s="87">
        <f>F167+F176+F174+F172</f>
        <v>0</v>
      </c>
      <c r="G166" s="84">
        <f t="shared" si="71"/>
        <v>0</v>
      </c>
      <c r="H166" s="84">
        <f t="shared" si="72"/>
        <v>0</v>
      </c>
    </row>
    <row r="167" spans="2:8" x14ac:dyDescent="0.25">
      <c r="B167" s="72" t="s">
        <v>140</v>
      </c>
      <c r="C167" s="87">
        <f>C168+C169+C170+C171</f>
        <v>533.61</v>
      </c>
      <c r="D167" s="87">
        <f t="shared" ref="D167:F167" si="83">D168+D169+D170+D171</f>
        <v>10000</v>
      </c>
      <c r="E167" s="87">
        <f t="shared" si="83"/>
        <v>10000</v>
      </c>
      <c r="F167" s="87">
        <f t="shared" si="83"/>
        <v>0</v>
      </c>
      <c r="G167" s="84">
        <f t="shared" si="71"/>
        <v>0</v>
      </c>
      <c r="H167" s="84">
        <f t="shared" si="72"/>
        <v>0</v>
      </c>
    </row>
    <row r="168" spans="2:8" x14ac:dyDescent="0.25">
      <c r="B168" s="72" t="s">
        <v>141</v>
      </c>
      <c r="C168" s="87">
        <f>'POSEBNI DIO -RAD.DIO.'!F143</f>
        <v>0</v>
      </c>
      <c r="D168" s="87">
        <f>'POSEBNI DIO -RAD.DIO.'!G143</f>
        <v>5000</v>
      </c>
      <c r="E168" s="87">
        <f>'POSEBNI DIO -RAD.DIO.'!H143</f>
        <v>5000</v>
      </c>
      <c r="F168" s="87">
        <f>'POSEBNI DIO -RAD.DIO.'!I143</f>
        <v>0</v>
      </c>
      <c r="G168" s="84" t="e">
        <f t="shared" si="71"/>
        <v>#DIV/0!</v>
      </c>
      <c r="H168" s="84">
        <f t="shared" si="72"/>
        <v>0</v>
      </c>
    </row>
    <row r="169" spans="2:8" x14ac:dyDescent="0.25">
      <c r="B169" s="72" t="s">
        <v>142</v>
      </c>
      <c r="C169" s="87">
        <f>'POSEBNI DIO -RAD.DIO.'!F144</f>
        <v>0</v>
      </c>
      <c r="D169" s="87">
        <f>'POSEBNI DIO -RAD.DIO.'!G144</f>
        <v>2500</v>
      </c>
      <c r="E169" s="87">
        <f>'POSEBNI DIO -RAD.DIO.'!H144</f>
        <v>2500</v>
      </c>
      <c r="F169" s="87">
        <f>'POSEBNI DIO -RAD.DIO.'!I144</f>
        <v>0</v>
      </c>
      <c r="G169" s="84" t="e">
        <f t="shared" si="71"/>
        <v>#DIV/0!</v>
      </c>
      <c r="H169" s="84">
        <f t="shared" si="72"/>
        <v>0</v>
      </c>
    </row>
    <row r="170" spans="2:8" x14ac:dyDescent="0.25">
      <c r="B170" s="72" t="s">
        <v>143</v>
      </c>
      <c r="C170" s="87">
        <f>'POSEBNI DIO -RAD.DIO.'!F145</f>
        <v>533.61</v>
      </c>
      <c r="D170" s="87">
        <f>'POSEBNI DIO -RAD.DIO.'!G145</f>
        <v>2500</v>
      </c>
      <c r="E170" s="87">
        <f>'POSEBNI DIO -RAD.DIO.'!H145</f>
        <v>2500</v>
      </c>
      <c r="F170" s="87">
        <f>'POSEBNI DIO -RAD.DIO.'!I145</f>
        <v>0</v>
      </c>
      <c r="G170" s="84">
        <f t="shared" si="71"/>
        <v>0</v>
      </c>
      <c r="H170" s="84">
        <f t="shared" si="72"/>
        <v>0</v>
      </c>
    </row>
    <row r="171" spans="2:8" x14ac:dyDescent="0.25">
      <c r="B171" s="72" t="s">
        <v>279</v>
      </c>
      <c r="C171" s="87">
        <v>0</v>
      </c>
      <c r="D171" s="87">
        <v>0</v>
      </c>
      <c r="E171" s="87">
        <f>'POSEBNI DIO -RAD.DIO.'!H146</f>
        <v>0</v>
      </c>
      <c r="F171" s="87"/>
      <c r="G171" s="84" t="e">
        <f t="shared" si="71"/>
        <v>#DIV/0!</v>
      </c>
      <c r="H171" s="84" t="e">
        <f t="shared" si="72"/>
        <v>#DIV/0!</v>
      </c>
    </row>
    <row r="172" spans="2:8" x14ac:dyDescent="0.25">
      <c r="B172" s="72" t="s">
        <v>269</v>
      </c>
      <c r="C172" s="87">
        <f>C173</f>
        <v>0</v>
      </c>
      <c r="D172" s="87">
        <f t="shared" ref="D172:F172" si="84">D173</f>
        <v>0</v>
      </c>
      <c r="E172" s="87">
        <f t="shared" si="84"/>
        <v>0</v>
      </c>
      <c r="F172" s="87">
        <f t="shared" si="84"/>
        <v>0</v>
      </c>
      <c r="G172" s="84" t="e">
        <f t="shared" si="71"/>
        <v>#DIV/0!</v>
      </c>
      <c r="H172" s="84" t="e">
        <f t="shared" si="72"/>
        <v>#DIV/0!</v>
      </c>
    </row>
    <row r="173" spans="2:8" x14ac:dyDescent="0.25">
      <c r="B173" s="72" t="s">
        <v>270</v>
      </c>
      <c r="C173" s="87">
        <f>'POSEBNI DIO -RAD.DIO.'!F148</f>
        <v>0</v>
      </c>
      <c r="D173" s="87">
        <v>0</v>
      </c>
      <c r="E173" s="87">
        <f>'POSEBNI DIO -RAD.DIO.'!H148</f>
        <v>0</v>
      </c>
      <c r="F173" s="87">
        <f>'POSEBNI DIO -RAD.DIO.'!I148</f>
        <v>0</v>
      </c>
      <c r="G173" s="84" t="e">
        <f t="shared" si="71"/>
        <v>#DIV/0!</v>
      </c>
      <c r="H173" s="84" t="e">
        <f t="shared" si="72"/>
        <v>#DIV/0!</v>
      </c>
    </row>
    <row r="174" spans="2:8" x14ac:dyDescent="0.25">
      <c r="B174" s="72" t="s">
        <v>144</v>
      </c>
      <c r="C174" s="87">
        <f>C175</f>
        <v>289.89</v>
      </c>
      <c r="D174" s="87">
        <f t="shared" ref="D174:F174" si="85">D175</f>
        <v>500</v>
      </c>
      <c r="E174" s="87">
        <f t="shared" si="85"/>
        <v>500</v>
      </c>
      <c r="F174" s="87">
        <f t="shared" si="85"/>
        <v>0</v>
      </c>
      <c r="G174" s="84">
        <f t="shared" si="71"/>
        <v>0</v>
      </c>
      <c r="H174" s="84">
        <f t="shared" si="72"/>
        <v>0</v>
      </c>
    </row>
    <row r="175" spans="2:8" x14ac:dyDescent="0.25">
      <c r="B175" s="72" t="s">
        <v>145</v>
      </c>
      <c r="C175" s="87">
        <f>'POSEBNI DIO -RAD.DIO.'!F150</f>
        <v>289.89</v>
      </c>
      <c r="D175" s="87">
        <f>'POSEBNI DIO -RAD.DIO.'!G150</f>
        <v>500</v>
      </c>
      <c r="E175" s="87">
        <f>'POSEBNI DIO -RAD.DIO.'!H150</f>
        <v>500</v>
      </c>
      <c r="F175" s="87">
        <f>'POSEBNI DIO -RAD.DIO.'!I150</f>
        <v>0</v>
      </c>
      <c r="G175" s="84">
        <f t="shared" si="71"/>
        <v>0</v>
      </c>
      <c r="H175" s="84">
        <f t="shared" si="72"/>
        <v>0</v>
      </c>
    </row>
    <row r="176" spans="2:8" x14ac:dyDescent="0.25">
      <c r="B176" s="72" t="s">
        <v>146</v>
      </c>
      <c r="C176" s="87">
        <f>C177</f>
        <v>0</v>
      </c>
      <c r="D176" s="87">
        <f t="shared" ref="D176:F176" si="86">D177</f>
        <v>1000</v>
      </c>
      <c r="E176" s="87">
        <f t="shared" si="86"/>
        <v>1000</v>
      </c>
      <c r="F176" s="87">
        <f t="shared" si="86"/>
        <v>0</v>
      </c>
      <c r="G176" s="84" t="e">
        <f t="shared" si="71"/>
        <v>#DIV/0!</v>
      </c>
      <c r="H176" s="84">
        <f t="shared" si="72"/>
        <v>0</v>
      </c>
    </row>
    <row r="177" spans="2:8" x14ac:dyDescent="0.25">
      <c r="B177" s="72" t="s">
        <v>147</v>
      </c>
      <c r="C177" s="87">
        <f>'POSEBNI DIO -RAD.DIO.'!F152</f>
        <v>0</v>
      </c>
      <c r="D177" s="87">
        <f>'POSEBNI DIO -RAD.DIO.'!G152</f>
        <v>1000</v>
      </c>
      <c r="E177" s="87">
        <f>'POSEBNI DIO -RAD.DIO.'!H152</f>
        <v>1000</v>
      </c>
      <c r="F177" s="87">
        <v>0</v>
      </c>
      <c r="G177" s="84" t="e">
        <f t="shared" si="71"/>
        <v>#DIV/0!</v>
      </c>
      <c r="H177" s="84">
        <f t="shared" si="72"/>
        <v>0</v>
      </c>
    </row>
    <row r="178" spans="2:8" x14ac:dyDescent="0.25">
      <c r="B178" s="72"/>
      <c r="C178" s="87"/>
      <c r="D178" s="87"/>
      <c r="E178" s="87"/>
      <c r="F178" s="87"/>
      <c r="G178" s="84"/>
      <c r="H178" s="84"/>
    </row>
    <row r="179" spans="2:8" x14ac:dyDescent="0.25">
      <c r="B179" s="10" t="s">
        <v>69</v>
      </c>
      <c r="C179" s="89"/>
      <c r="D179" s="89"/>
      <c r="E179" s="90"/>
      <c r="F179" s="86"/>
      <c r="G179" s="84"/>
      <c r="H179" s="84"/>
    </row>
    <row r="180" spans="2:8" x14ac:dyDescent="0.25">
      <c r="B180" s="79" t="s">
        <v>65</v>
      </c>
      <c r="C180" s="89">
        <f>C181+C234</f>
        <v>203082.41999999998</v>
      </c>
      <c r="D180" s="89">
        <f>D181+D234</f>
        <v>418125</v>
      </c>
      <c r="E180" s="89">
        <f>E181+E234</f>
        <v>418125</v>
      </c>
      <c r="F180" s="89">
        <f>F181+F234</f>
        <v>220514.88</v>
      </c>
      <c r="G180" s="84">
        <f t="shared" si="71"/>
        <v>108.58393355761666</v>
      </c>
      <c r="H180" s="84">
        <f t="shared" si="72"/>
        <v>52.738984753363226</v>
      </c>
    </row>
    <row r="181" spans="2:8" x14ac:dyDescent="0.25">
      <c r="B181" s="74" t="s">
        <v>148</v>
      </c>
      <c r="C181" s="87">
        <f>C182+C189+C220+C225+C228</f>
        <v>180317.81</v>
      </c>
      <c r="D181" s="87">
        <f t="shared" ref="D181:F181" si="87">D182+D189+D220+D225+D228</f>
        <v>358625</v>
      </c>
      <c r="E181" s="87">
        <f>E182+E189+E220+E225+E228</f>
        <v>358625</v>
      </c>
      <c r="F181" s="87">
        <f t="shared" si="87"/>
        <v>192050.33000000002</v>
      </c>
      <c r="G181" s="84">
        <f t="shared" si="71"/>
        <v>106.50657857923187</v>
      </c>
      <c r="H181" s="84">
        <f t="shared" si="72"/>
        <v>53.551852213314746</v>
      </c>
    </row>
    <row r="182" spans="2:8" x14ac:dyDescent="0.25">
      <c r="B182" s="74" t="s">
        <v>99</v>
      </c>
      <c r="C182" s="87">
        <f>C183+C185+C187</f>
        <v>39539.479999999996</v>
      </c>
      <c r="D182" s="87">
        <f t="shared" ref="D182" si="88">D183+D185+D187</f>
        <v>67775</v>
      </c>
      <c r="E182" s="87">
        <f>E183+E185+E187</f>
        <v>67775</v>
      </c>
      <c r="F182" s="87">
        <f t="shared" ref="F182" si="89">F183+F185+F187</f>
        <v>45726.93</v>
      </c>
      <c r="G182" s="84">
        <f t="shared" si="71"/>
        <v>115.64878951367091</v>
      </c>
      <c r="H182" s="84">
        <f t="shared" si="72"/>
        <v>67.468727406860936</v>
      </c>
    </row>
    <row r="183" spans="2:8" x14ac:dyDescent="0.25">
      <c r="B183" s="74" t="s">
        <v>227</v>
      </c>
      <c r="C183" s="87">
        <f>C184</f>
        <v>23047.87</v>
      </c>
      <c r="D183" s="87">
        <f t="shared" ref="D183" si="90">D184</f>
        <v>35000</v>
      </c>
      <c r="E183" s="87">
        <f>E184</f>
        <v>35000</v>
      </c>
      <c r="F183" s="87">
        <f t="shared" ref="F183" si="91">F184</f>
        <v>31448.18</v>
      </c>
      <c r="G183" s="84">
        <f t="shared" si="71"/>
        <v>136.44722917996327</v>
      </c>
      <c r="H183" s="84">
        <f t="shared" si="72"/>
        <v>89.851942857142859</v>
      </c>
    </row>
    <row r="184" spans="2:8" x14ac:dyDescent="0.25">
      <c r="B184" s="72" t="s">
        <v>95</v>
      </c>
      <c r="C184" s="87">
        <f>'POSEBNI DIO -RAD.DIO.'!F159</f>
        <v>23047.87</v>
      </c>
      <c r="D184" s="87">
        <f>'POSEBNI DIO -RAD.DIO.'!G159</f>
        <v>35000</v>
      </c>
      <c r="E184" s="87">
        <f>D184</f>
        <v>35000</v>
      </c>
      <c r="F184" s="87">
        <f>'POSEBNI DIO -RAD.DIO.'!I159</f>
        <v>31448.18</v>
      </c>
      <c r="G184" s="84">
        <f t="shared" si="71"/>
        <v>136.44722917996327</v>
      </c>
      <c r="H184" s="84">
        <f t="shared" si="72"/>
        <v>89.851942857142859</v>
      </c>
    </row>
    <row r="185" spans="2:8" x14ac:dyDescent="0.25">
      <c r="B185" s="72" t="s">
        <v>100</v>
      </c>
      <c r="C185" s="87">
        <f>C186</f>
        <v>12520.05</v>
      </c>
      <c r="D185" s="87">
        <f t="shared" ref="D185" si="92">D186</f>
        <v>27000</v>
      </c>
      <c r="E185" s="87">
        <f t="shared" ref="E185" si="93">E186</f>
        <v>27000</v>
      </c>
      <c r="F185" s="87">
        <f t="shared" ref="F185" si="94">F186</f>
        <v>9089.86</v>
      </c>
      <c r="G185" s="84">
        <f t="shared" si="71"/>
        <v>72.602425709162503</v>
      </c>
      <c r="H185" s="84">
        <f t="shared" si="72"/>
        <v>33.666148148148153</v>
      </c>
    </row>
    <row r="186" spans="2:8" x14ac:dyDescent="0.25">
      <c r="B186" s="72" t="s">
        <v>96</v>
      </c>
      <c r="C186" s="87">
        <f>'POSEBNI DIO -RAD.DIO.'!F161</f>
        <v>12520.05</v>
      </c>
      <c r="D186" s="87">
        <f>'POSEBNI DIO -RAD.DIO.'!G161</f>
        <v>27000</v>
      </c>
      <c r="E186" s="87">
        <f>'POSEBNI DIO -RAD.DIO.'!H161</f>
        <v>27000</v>
      </c>
      <c r="F186" s="87">
        <f>'POSEBNI DIO -RAD.DIO.'!I161</f>
        <v>9089.86</v>
      </c>
      <c r="G186" s="84">
        <f t="shared" si="71"/>
        <v>72.602425709162503</v>
      </c>
      <c r="H186" s="84">
        <f t="shared" si="72"/>
        <v>33.666148148148153</v>
      </c>
    </row>
    <row r="187" spans="2:8" x14ac:dyDescent="0.25">
      <c r="B187" s="72" t="s">
        <v>101</v>
      </c>
      <c r="C187" s="87">
        <f>C188</f>
        <v>3971.56</v>
      </c>
      <c r="D187" s="87">
        <f t="shared" ref="D187:F187" si="95">D188</f>
        <v>5775</v>
      </c>
      <c r="E187" s="87">
        <f t="shared" si="95"/>
        <v>5775</v>
      </c>
      <c r="F187" s="87">
        <f t="shared" si="95"/>
        <v>5188.8900000000003</v>
      </c>
      <c r="G187" s="84">
        <f t="shared" si="71"/>
        <v>130.65117988901088</v>
      </c>
      <c r="H187" s="84">
        <f t="shared" si="72"/>
        <v>89.850909090909099</v>
      </c>
    </row>
    <row r="188" spans="2:8" x14ac:dyDescent="0.25">
      <c r="B188" s="72" t="s">
        <v>97</v>
      </c>
      <c r="C188" s="87">
        <f>'POSEBNI DIO -RAD.DIO.'!F163</f>
        <v>3971.56</v>
      </c>
      <c r="D188" s="87">
        <f>'POSEBNI DIO -RAD.DIO.'!G163</f>
        <v>5775</v>
      </c>
      <c r="E188" s="87">
        <f>D188</f>
        <v>5775</v>
      </c>
      <c r="F188" s="87">
        <f>'POSEBNI DIO -RAD.DIO.'!I163</f>
        <v>5188.8900000000003</v>
      </c>
      <c r="G188" s="84">
        <f t="shared" si="71"/>
        <v>130.65117988901088</v>
      </c>
      <c r="H188" s="84">
        <f t="shared" si="72"/>
        <v>89.850909090909099</v>
      </c>
    </row>
    <row r="189" spans="2:8" x14ac:dyDescent="0.25">
      <c r="B189" s="72" t="s">
        <v>102</v>
      </c>
      <c r="C189" s="87">
        <f>C190+C195+C202+C212+C214</f>
        <v>134752.26</v>
      </c>
      <c r="D189" s="87">
        <f>D190+D195+D202+D212+D214</f>
        <v>276850</v>
      </c>
      <c r="E189" s="87">
        <f>E190+E195+E202+E212+E214</f>
        <v>276850</v>
      </c>
      <c r="F189" s="87">
        <f>F190+F195+F202+F212+F214</f>
        <v>138197.47</v>
      </c>
      <c r="G189" s="84">
        <f t="shared" si="71"/>
        <v>102.55669923458055</v>
      </c>
      <c r="H189" s="84">
        <f t="shared" si="72"/>
        <v>49.917814701101683</v>
      </c>
    </row>
    <row r="190" spans="2:8" x14ac:dyDescent="0.25">
      <c r="B190" s="72" t="s">
        <v>103</v>
      </c>
      <c r="C190" s="87">
        <f>C191+C192+C193+C194</f>
        <v>8447.56</v>
      </c>
      <c r="D190" s="87">
        <f t="shared" ref="D190" si="96">D191+D192+D193+D194</f>
        <v>30250</v>
      </c>
      <c r="E190" s="87">
        <f t="shared" ref="E190" si="97">E191+E192+E193+E194</f>
        <v>30250</v>
      </c>
      <c r="F190" s="87">
        <f t="shared" ref="F190" si="98">F191+F192+F193+F194</f>
        <v>18883</v>
      </c>
      <c r="G190" s="84">
        <f t="shared" si="71"/>
        <v>223.53200214026302</v>
      </c>
      <c r="H190" s="84">
        <f t="shared" si="72"/>
        <v>62.42314049586777</v>
      </c>
    </row>
    <row r="191" spans="2:8" x14ac:dyDescent="0.25">
      <c r="B191" s="72" t="s">
        <v>104</v>
      </c>
      <c r="C191" s="87">
        <f>'POSEBNI DIO -RAD.DIO.'!F166</f>
        <v>5704.71</v>
      </c>
      <c r="D191" s="87">
        <f>'POSEBNI DIO -RAD.DIO.'!G166</f>
        <v>15000</v>
      </c>
      <c r="E191" s="87">
        <f>'POSEBNI DIO -RAD.DIO.'!H166</f>
        <v>15000</v>
      </c>
      <c r="F191" s="87">
        <f>'POSEBNI DIO -RAD.DIO.'!I166</f>
        <v>10879.34</v>
      </c>
      <c r="G191" s="84">
        <f t="shared" si="71"/>
        <v>190.7080289795625</v>
      </c>
      <c r="H191" s="84">
        <f t="shared" si="72"/>
        <v>72.528933333333327</v>
      </c>
    </row>
    <row r="192" spans="2:8" x14ac:dyDescent="0.25">
      <c r="B192" s="72" t="s">
        <v>105</v>
      </c>
      <c r="C192" s="87">
        <f>'POSEBNI DIO -RAD.DIO.'!F167</f>
        <v>0</v>
      </c>
      <c r="D192" s="87">
        <f>'POSEBNI DIO -RAD.DIO.'!G167</f>
        <v>0</v>
      </c>
      <c r="E192" s="87">
        <f>'POSEBNI DIO -RAD.DIO.'!H167</f>
        <v>0</v>
      </c>
      <c r="F192" s="87">
        <f>'POSEBNI DIO -RAD.DIO.'!I167</f>
        <v>0</v>
      </c>
      <c r="G192" s="84" t="e">
        <f t="shared" si="71"/>
        <v>#DIV/0!</v>
      </c>
      <c r="H192" s="84" t="e">
        <f t="shared" si="72"/>
        <v>#DIV/0!</v>
      </c>
    </row>
    <row r="193" spans="2:8" x14ac:dyDescent="0.25">
      <c r="B193" s="72" t="s">
        <v>106</v>
      </c>
      <c r="C193" s="103">
        <f>'POSEBNI DIO -RAD.DIO.'!F168</f>
        <v>2646.85</v>
      </c>
      <c r="D193" s="87">
        <f>'POSEBNI DIO -RAD.DIO.'!G168</f>
        <v>15000</v>
      </c>
      <c r="E193" s="87">
        <f>'POSEBNI DIO -RAD.DIO.'!H168</f>
        <v>15000</v>
      </c>
      <c r="F193" s="87">
        <f>'POSEBNI DIO -RAD.DIO.'!I168</f>
        <v>7892.16</v>
      </c>
      <c r="G193" s="84">
        <f t="shared" si="71"/>
        <v>298.1717891078074</v>
      </c>
      <c r="H193" s="84">
        <f t="shared" si="72"/>
        <v>52.614399999999996</v>
      </c>
    </row>
    <row r="194" spans="2:8" x14ac:dyDescent="0.25">
      <c r="B194" s="72" t="s">
        <v>149</v>
      </c>
      <c r="C194" s="87">
        <f>'POSEBNI DIO -RAD.DIO.'!F169</f>
        <v>96</v>
      </c>
      <c r="D194" s="87">
        <f>'POSEBNI DIO -RAD.DIO.'!G169</f>
        <v>250</v>
      </c>
      <c r="E194" s="87">
        <f>'POSEBNI DIO -RAD.DIO.'!H169</f>
        <v>250</v>
      </c>
      <c r="F194" s="87">
        <f>'POSEBNI DIO -RAD.DIO.'!I169</f>
        <v>111.5</v>
      </c>
      <c r="G194" s="84">
        <f t="shared" si="71"/>
        <v>116.14583333333333</v>
      </c>
      <c r="H194" s="84">
        <f t="shared" si="72"/>
        <v>44.6</v>
      </c>
    </row>
    <row r="195" spans="2:8" x14ac:dyDescent="0.25">
      <c r="B195" s="72" t="s">
        <v>107</v>
      </c>
      <c r="C195" s="87">
        <f>C196+C197+C198+C199+C200+C201</f>
        <v>32300.319999999996</v>
      </c>
      <c r="D195" s="87">
        <f t="shared" ref="D195" si="99">D196+D197+D198+D199+D200+D201</f>
        <v>73500</v>
      </c>
      <c r="E195" s="87">
        <f t="shared" ref="E195" si="100">E196+E197+E198+E199+E200+E201</f>
        <v>73500</v>
      </c>
      <c r="F195" s="87">
        <f t="shared" ref="F195" si="101">F196+F197+F198+F199+F200+F201</f>
        <v>55405.529999999992</v>
      </c>
      <c r="G195" s="84">
        <f t="shared" si="71"/>
        <v>171.53244921412542</v>
      </c>
      <c r="H195" s="84">
        <f t="shared" si="72"/>
        <v>75.381673469387749</v>
      </c>
    </row>
    <row r="196" spans="2:8" x14ac:dyDescent="0.25">
      <c r="B196" s="72" t="s">
        <v>108</v>
      </c>
      <c r="C196" s="87">
        <f>'POSEBNI DIO -RAD.DIO.'!F171</f>
        <v>7901.61</v>
      </c>
      <c r="D196" s="87">
        <f>'POSEBNI DIO -RAD.DIO.'!G171</f>
        <v>17000</v>
      </c>
      <c r="E196" s="87">
        <f>'POSEBNI DIO -RAD.DIO.'!H171</f>
        <v>17000</v>
      </c>
      <c r="F196" s="87">
        <f>'POSEBNI DIO -RAD.DIO.'!I171</f>
        <v>5462.96</v>
      </c>
      <c r="G196" s="84">
        <f t="shared" si="71"/>
        <v>69.137302397865753</v>
      </c>
      <c r="H196" s="84">
        <f t="shared" si="72"/>
        <v>32.135058823529413</v>
      </c>
    </row>
    <row r="197" spans="2:8" x14ac:dyDescent="0.25">
      <c r="B197" s="72" t="s">
        <v>109</v>
      </c>
      <c r="C197" s="87">
        <f>'POSEBNI DIO -RAD.DIO.'!F172</f>
        <v>600.05999999999995</v>
      </c>
      <c r="D197" s="87">
        <f>'POSEBNI DIO -RAD.DIO.'!G172</f>
        <v>1500</v>
      </c>
      <c r="E197" s="87">
        <f>'POSEBNI DIO -RAD.DIO.'!H172</f>
        <v>1500</v>
      </c>
      <c r="F197" s="87">
        <f>'POSEBNI DIO -RAD.DIO.'!I172</f>
        <v>705.7</v>
      </c>
      <c r="G197" s="84">
        <f t="shared" si="71"/>
        <v>117.60490617604908</v>
      </c>
      <c r="H197" s="84">
        <f t="shared" si="72"/>
        <v>47.046666666666667</v>
      </c>
    </row>
    <row r="198" spans="2:8" x14ac:dyDescent="0.25">
      <c r="B198" s="72" t="s">
        <v>110</v>
      </c>
      <c r="C198" s="87">
        <f>'POSEBNI DIO -RAD.DIO.'!F173</f>
        <v>21865.21</v>
      </c>
      <c r="D198" s="87">
        <f>'POSEBNI DIO -RAD.DIO.'!G173</f>
        <v>50000</v>
      </c>
      <c r="E198" s="87">
        <f>'POSEBNI DIO -RAD.DIO.'!H173</f>
        <v>50000</v>
      </c>
      <c r="F198" s="87">
        <f>'POSEBNI DIO -RAD.DIO.'!I173</f>
        <v>44809.57</v>
      </c>
      <c r="G198" s="84">
        <f t="shared" si="71"/>
        <v>204.93546597540112</v>
      </c>
      <c r="H198" s="84">
        <f t="shared" si="72"/>
        <v>89.619140000000002</v>
      </c>
    </row>
    <row r="199" spans="2:8" x14ac:dyDescent="0.25">
      <c r="B199" s="72" t="s">
        <v>111</v>
      </c>
      <c r="C199" s="87">
        <f>'POSEBNI DIO -RAD.DIO.'!F174</f>
        <v>1736.39</v>
      </c>
      <c r="D199" s="87">
        <f>'POSEBNI DIO -RAD.DIO.'!G174</f>
        <v>2000</v>
      </c>
      <c r="E199" s="87">
        <f>'POSEBNI DIO -RAD.DIO.'!H174</f>
        <v>2000</v>
      </c>
      <c r="F199" s="87">
        <f>'POSEBNI DIO -RAD.DIO.'!I174</f>
        <v>1096.24</v>
      </c>
      <c r="G199" s="84">
        <f t="shared" si="71"/>
        <v>63.133282269536217</v>
      </c>
      <c r="H199" s="84">
        <f t="shared" si="72"/>
        <v>54.812000000000005</v>
      </c>
    </row>
    <row r="200" spans="2:8" x14ac:dyDescent="0.25">
      <c r="B200" s="72" t="s">
        <v>112</v>
      </c>
      <c r="C200" s="87">
        <f>'POSEBNI DIO -RAD.DIO.'!F175</f>
        <v>197.05</v>
      </c>
      <c r="D200" s="87">
        <f>'POSEBNI DIO -RAD.DIO.'!G175</f>
        <v>2000</v>
      </c>
      <c r="E200" s="87">
        <f>'POSEBNI DIO -RAD.DIO.'!H175</f>
        <v>2000</v>
      </c>
      <c r="F200" s="87">
        <f>'POSEBNI DIO -RAD.DIO.'!I175</f>
        <v>3331.06</v>
      </c>
      <c r="G200" s="84">
        <f t="shared" si="71"/>
        <v>1690.4643491499619</v>
      </c>
      <c r="H200" s="84">
        <f t="shared" si="72"/>
        <v>166.553</v>
      </c>
    </row>
    <row r="201" spans="2:8" x14ac:dyDescent="0.25">
      <c r="B201" s="72" t="s">
        <v>231</v>
      </c>
      <c r="C201" s="87">
        <f>'POSEBNI DIO -RAD.DIO.'!F176</f>
        <v>0</v>
      </c>
      <c r="D201" s="87">
        <f>'POSEBNI DIO -RAD.DIO.'!G176</f>
        <v>1000</v>
      </c>
      <c r="E201" s="87">
        <f>'POSEBNI DIO -RAD.DIO.'!H176</f>
        <v>1000</v>
      </c>
      <c r="F201" s="87">
        <f>'POSEBNI DIO -RAD.DIO.'!I176</f>
        <v>0</v>
      </c>
      <c r="G201" s="84" t="e">
        <f t="shared" si="71"/>
        <v>#DIV/0!</v>
      </c>
      <c r="H201" s="84">
        <f t="shared" si="72"/>
        <v>0</v>
      </c>
    </row>
    <row r="202" spans="2:8" x14ac:dyDescent="0.25">
      <c r="B202" s="72" t="s">
        <v>113</v>
      </c>
      <c r="C202" s="87">
        <f>C203+C204+C205+C206+C207+C208+C209+C210+C211</f>
        <v>68006.080000000002</v>
      </c>
      <c r="D202" s="87">
        <f t="shared" ref="D202" si="102">D203+D204+D205+D206+D207+D208+D209+D210+D211</f>
        <v>126500</v>
      </c>
      <c r="E202" s="87">
        <f t="shared" ref="E202" si="103">E203+E204+E205+E206+E207+E208+E209+E210+E211</f>
        <v>126500</v>
      </c>
      <c r="F202" s="87">
        <f t="shared" ref="F202" si="104">F203+F204+F205+F206+F207+F208+F209+F210+F211</f>
        <v>47569.220000000008</v>
      </c>
      <c r="G202" s="84">
        <f t="shared" si="71"/>
        <v>69.94848107698607</v>
      </c>
      <c r="H202" s="84">
        <f t="shared" si="72"/>
        <v>37.604126482213445</v>
      </c>
    </row>
    <row r="203" spans="2:8" x14ac:dyDescent="0.25">
      <c r="B203" s="72" t="s">
        <v>114</v>
      </c>
      <c r="C203" s="87">
        <f>'POSEBNI DIO -RAD.DIO.'!F178</f>
        <v>10094.370000000001</v>
      </c>
      <c r="D203" s="87">
        <f>'POSEBNI DIO -RAD.DIO.'!G178</f>
        <v>12000</v>
      </c>
      <c r="E203" s="87">
        <f>'POSEBNI DIO -RAD.DIO.'!H178</f>
        <v>12000</v>
      </c>
      <c r="F203" s="87">
        <f>'POSEBNI DIO -RAD.DIO.'!I178</f>
        <v>7985.8</v>
      </c>
      <c r="G203" s="84">
        <f t="shared" si="71"/>
        <v>79.111425477766318</v>
      </c>
      <c r="H203" s="84">
        <f t="shared" si="72"/>
        <v>66.548333333333332</v>
      </c>
    </row>
    <row r="204" spans="2:8" x14ac:dyDescent="0.25">
      <c r="B204" s="72" t="s">
        <v>115</v>
      </c>
      <c r="C204" s="87">
        <f>'POSEBNI DIO -RAD.DIO.'!F179</f>
        <v>18068.28</v>
      </c>
      <c r="D204" s="87">
        <f>'POSEBNI DIO -RAD.DIO.'!G179</f>
        <v>40000</v>
      </c>
      <c r="E204" s="87">
        <f>'POSEBNI DIO -RAD.DIO.'!H179</f>
        <v>40000</v>
      </c>
      <c r="F204" s="87">
        <f>'POSEBNI DIO -RAD.DIO.'!I179</f>
        <v>10870.63</v>
      </c>
      <c r="G204" s="84">
        <f t="shared" si="71"/>
        <v>60.164166151952479</v>
      </c>
      <c r="H204" s="84">
        <f t="shared" si="72"/>
        <v>27.176574999999996</v>
      </c>
    </row>
    <row r="205" spans="2:8" x14ac:dyDescent="0.25">
      <c r="B205" s="72" t="s">
        <v>116</v>
      </c>
      <c r="C205" s="87">
        <f>'POSEBNI DIO -RAD.DIO.'!F180</f>
        <v>7850.21</v>
      </c>
      <c r="D205" s="87">
        <f>'POSEBNI DIO -RAD.DIO.'!G180</f>
        <v>15000</v>
      </c>
      <c r="E205" s="87">
        <f>'POSEBNI DIO -RAD.DIO.'!H180</f>
        <v>15000</v>
      </c>
      <c r="F205" s="87">
        <f>'POSEBNI DIO -RAD.DIO.'!I180</f>
        <v>4730.57</v>
      </c>
      <c r="G205" s="84">
        <f t="shared" si="71"/>
        <v>60.260426154204779</v>
      </c>
      <c r="H205" s="84">
        <f t="shared" si="72"/>
        <v>31.537133333333333</v>
      </c>
    </row>
    <row r="206" spans="2:8" x14ac:dyDescent="0.25">
      <c r="B206" s="72" t="s">
        <v>117</v>
      </c>
      <c r="C206" s="87">
        <f>'POSEBNI DIO -RAD.DIO.'!F181</f>
        <v>3561.06</v>
      </c>
      <c r="D206" s="87">
        <f>'POSEBNI DIO -RAD.DIO.'!G181</f>
        <v>12000</v>
      </c>
      <c r="E206" s="87">
        <f>'POSEBNI DIO -RAD.DIO.'!H181</f>
        <v>12000</v>
      </c>
      <c r="F206" s="87">
        <f>'POSEBNI DIO -RAD.DIO.'!I181</f>
        <v>3633.9</v>
      </c>
      <c r="G206" s="84">
        <f t="shared" si="71"/>
        <v>102.04545837475358</v>
      </c>
      <c r="H206" s="84">
        <f t="shared" si="72"/>
        <v>30.282500000000002</v>
      </c>
    </row>
    <row r="207" spans="2:8" x14ac:dyDescent="0.25">
      <c r="B207" s="72" t="s">
        <v>118</v>
      </c>
      <c r="C207" s="87">
        <f>'POSEBNI DIO -RAD.DIO.'!F182</f>
        <v>2143.4499999999998</v>
      </c>
      <c r="D207" s="87">
        <f>'POSEBNI DIO -RAD.DIO.'!G182</f>
        <v>7500</v>
      </c>
      <c r="E207" s="87">
        <f>'POSEBNI DIO -RAD.DIO.'!H182</f>
        <v>7500</v>
      </c>
      <c r="F207" s="87">
        <f>'POSEBNI DIO -RAD.DIO.'!I182</f>
        <v>5498.97</v>
      </c>
      <c r="G207" s="84">
        <f t="shared" si="71"/>
        <v>256.54762182462855</v>
      </c>
      <c r="H207" s="84">
        <f t="shared" si="72"/>
        <v>73.319600000000008</v>
      </c>
    </row>
    <row r="208" spans="2:8" x14ac:dyDescent="0.25">
      <c r="B208" s="72" t="s">
        <v>119</v>
      </c>
      <c r="C208" s="87">
        <f>'POSEBNI DIO -RAD.DIO.'!F183</f>
        <v>0</v>
      </c>
      <c r="D208" s="87">
        <f>'POSEBNI DIO -RAD.DIO.'!G183</f>
        <v>1000</v>
      </c>
      <c r="E208" s="87">
        <f>'POSEBNI DIO -RAD.DIO.'!H183</f>
        <v>1000</v>
      </c>
      <c r="F208" s="87">
        <f>'POSEBNI DIO -RAD.DIO.'!I183</f>
        <v>40</v>
      </c>
      <c r="G208" s="84" t="e">
        <f t="shared" si="71"/>
        <v>#DIV/0!</v>
      </c>
      <c r="H208" s="84">
        <f t="shared" si="72"/>
        <v>4</v>
      </c>
    </row>
    <row r="209" spans="2:8" x14ac:dyDescent="0.25">
      <c r="B209" s="72" t="s">
        <v>120</v>
      </c>
      <c r="C209" s="87">
        <f>'POSEBNI DIO -RAD.DIO.'!F184</f>
        <v>18340.439999999999</v>
      </c>
      <c r="D209" s="87">
        <f>'POSEBNI DIO -RAD.DIO.'!G184</f>
        <v>25000</v>
      </c>
      <c r="E209" s="87">
        <f>'POSEBNI DIO -RAD.DIO.'!H184</f>
        <v>25000</v>
      </c>
      <c r="F209" s="87">
        <f>'POSEBNI DIO -RAD.DIO.'!I184</f>
        <v>7867.33</v>
      </c>
      <c r="G209" s="84">
        <f t="shared" si="71"/>
        <v>42.896081010052107</v>
      </c>
      <c r="H209" s="84">
        <f t="shared" si="72"/>
        <v>31.46932</v>
      </c>
    </row>
    <row r="210" spans="2:8" x14ac:dyDescent="0.25">
      <c r="B210" s="72" t="s">
        <v>121</v>
      </c>
      <c r="C210" s="87">
        <f>'POSEBNI DIO -RAD.DIO.'!F185</f>
        <v>411.57</v>
      </c>
      <c r="D210" s="87">
        <f>'POSEBNI DIO -RAD.DIO.'!G185</f>
        <v>2000</v>
      </c>
      <c r="E210" s="87">
        <f>'POSEBNI DIO -RAD.DIO.'!H185</f>
        <v>2000</v>
      </c>
      <c r="F210" s="87">
        <f>'POSEBNI DIO -RAD.DIO.'!I185</f>
        <v>2328.4699999999998</v>
      </c>
      <c r="G210" s="84">
        <f t="shared" si="71"/>
        <v>565.75309181913155</v>
      </c>
      <c r="H210" s="84">
        <f t="shared" si="72"/>
        <v>116.42349999999999</v>
      </c>
    </row>
    <row r="211" spans="2:8" x14ac:dyDescent="0.25">
      <c r="B211" s="72" t="s">
        <v>122</v>
      </c>
      <c r="C211" s="87">
        <f>'POSEBNI DIO -RAD.DIO.'!F186</f>
        <v>7536.7</v>
      </c>
      <c r="D211" s="87">
        <f>'POSEBNI DIO -RAD.DIO.'!G186</f>
        <v>12000</v>
      </c>
      <c r="E211" s="87">
        <f>'POSEBNI DIO -RAD.DIO.'!H186</f>
        <v>12000</v>
      </c>
      <c r="F211" s="87">
        <f>'POSEBNI DIO -RAD.DIO.'!I186</f>
        <v>4613.55</v>
      </c>
      <c r="G211" s="84">
        <f t="shared" si="71"/>
        <v>61.214457255828151</v>
      </c>
      <c r="H211" s="84">
        <f t="shared" si="72"/>
        <v>38.446250000000006</v>
      </c>
    </row>
    <row r="212" spans="2:8" x14ac:dyDescent="0.25">
      <c r="B212" s="72" t="s">
        <v>123</v>
      </c>
      <c r="C212" s="87">
        <f>C213</f>
        <v>3200.57</v>
      </c>
      <c r="D212" s="87">
        <f t="shared" ref="D212" si="105">D213</f>
        <v>3500</v>
      </c>
      <c r="E212" s="87">
        <f t="shared" ref="E212" si="106">E213</f>
        <v>3500</v>
      </c>
      <c r="F212" s="87">
        <f t="shared" ref="F212" si="107">F213</f>
        <v>1743.83</v>
      </c>
      <c r="G212" s="84">
        <f t="shared" si="71"/>
        <v>54.484982362516675</v>
      </c>
      <c r="H212" s="84">
        <f t="shared" si="72"/>
        <v>49.823714285714281</v>
      </c>
    </row>
    <row r="213" spans="2:8" x14ac:dyDescent="0.25">
      <c r="B213" s="72" t="s">
        <v>124</v>
      </c>
      <c r="C213" s="87">
        <f>'POSEBNI DIO -RAD.DIO.'!F188</f>
        <v>3200.57</v>
      </c>
      <c r="D213" s="87">
        <f>'POSEBNI DIO -RAD.DIO.'!G188</f>
        <v>3500</v>
      </c>
      <c r="E213" s="87">
        <f>'POSEBNI DIO -RAD.DIO.'!H188</f>
        <v>3500</v>
      </c>
      <c r="F213" s="87">
        <f>'POSEBNI DIO -RAD.DIO.'!I188</f>
        <v>1743.83</v>
      </c>
      <c r="G213" s="84">
        <f t="shared" si="71"/>
        <v>54.484982362516675</v>
      </c>
      <c r="H213" s="84">
        <f t="shared" si="72"/>
        <v>49.823714285714281</v>
      </c>
    </row>
    <row r="214" spans="2:8" x14ac:dyDescent="0.25">
      <c r="B214" s="72" t="s">
        <v>125</v>
      </c>
      <c r="C214" s="87">
        <f>C215+C216+C217+C218+C219</f>
        <v>22797.730000000003</v>
      </c>
      <c r="D214" s="87">
        <f t="shared" ref="D214:F214" si="108">D215+D216+D217+D218+D219</f>
        <v>43100</v>
      </c>
      <c r="E214" s="87">
        <f t="shared" si="108"/>
        <v>43100</v>
      </c>
      <c r="F214" s="87">
        <f t="shared" si="108"/>
        <v>14595.89</v>
      </c>
      <c r="G214" s="84">
        <f t="shared" si="71"/>
        <v>64.023435666621182</v>
      </c>
      <c r="H214" s="84">
        <f t="shared" si="72"/>
        <v>33.865174013921113</v>
      </c>
    </row>
    <row r="215" spans="2:8" x14ac:dyDescent="0.25">
      <c r="B215" s="72" t="s">
        <v>126</v>
      </c>
      <c r="C215" s="87">
        <f>'POSEBNI DIO -RAD.DIO.'!F190</f>
        <v>4932.76</v>
      </c>
      <c r="D215" s="87">
        <f>'POSEBNI DIO -RAD.DIO.'!G190</f>
        <v>14000</v>
      </c>
      <c r="E215" s="87">
        <f>'POSEBNI DIO -RAD.DIO.'!H190</f>
        <v>14000</v>
      </c>
      <c r="F215" s="87">
        <f>'POSEBNI DIO -RAD.DIO.'!I190</f>
        <v>4013.22</v>
      </c>
      <c r="G215" s="84">
        <f t="shared" si="71"/>
        <v>81.358509232153992</v>
      </c>
      <c r="H215" s="84">
        <f t="shared" si="72"/>
        <v>28.665857142857142</v>
      </c>
    </row>
    <row r="216" spans="2:8" x14ac:dyDescent="0.25">
      <c r="B216" s="72" t="s">
        <v>127</v>
      </c>
      <c r="C216" s="87">
        <f>'POSEBNI DIO -RAD.DIO.'!F191</f>
        <v>3534.17</v>
      </c>
      <c r="D216" s="87">
        <f>'POSEBNI DIO -RAD.DIO.'!G191</f>
        <v>8000</v>
      </c>
      <c r="E216" s="87">
        <f>'POSEBNI DIO -RAD.DIO.'!H191</f>
        <v>8000</v>
      </c>
      <c r="F216" s="87">
        <f>'POSEBNI DIO -RAD.DIO.'!I191</f>
        <v>4214.59</v>
      </c>
      <c r="G216" s="84">
        <f t="shared" si="71"/>
        <v>119.25261093835329</v>
      </c>
      <c r="H216" s="84">
        <f t="shared" si="72"/>
        <v>52.682375</v>
      </c>
    </row>
    <row r="217" spans="2:8" x14ac:dyDescent="0.25">
      <c r="B217" s="72" t="s">
        <v>228</v>
      </c>
      <c r="C217" s="87">
        <f>'POSEBNI DIO -RAD.DIO.'!F192</f>
        <v>3482.38</v>
      </c>
      <c r="D217" s="87">
        <f>'POSEBNI DIO -RAD.DIO.'!G192</f>
        <v>4000</v>
      </c>
      <c r="E217" s="87">
        <f>'POSEBNI DIO -RAD.DIO.'!H192</f>
        <v>4000</v>
      </c>
      <c r="F217" s="87">
        <f>'POSEBNI DIO -RAD.DIO.'!I192</f>
        <v>2127.89</v>
      </c>
      <c r="G217" s="84">
        <f t="shared" si="71"/>
        <v>61.10447452604253</v>
      </c>
      <c r="H217" s="84">
        <f t="shared" si="72"/>
        <v>53.197249999999997</v>
      </c>
    </row>
    <row r="218" spans="2:8" x14ac:dyDescent="0.25">
      <c r="B218" s="72" t="s">
        <v>128</v>
      </c>
      <c r="C218" s="87">
        <f>'POSEBNI DIO -RAD.DIO.'!F193</f>
        <v>42.48</v>
      </c>
      <c r="D218" s="87">
        <f>'POSEBNI DIO -RAD.DIO.'!G193</f>
        <v>100</v>
      </c>
      <c r="E218" s="87">
        <f>'POSEBNI DIO -RAD.DIO.'!H193</f>
        <v>100</v>
      </c>
      <c r="F218" s="87">
        <f>'POSEBNI DIO -RAD.DIO.'!I193</f>
        <v>127.41</v>
      </c>
      <c r="G218" s="84">
        <f t="shared" si="71"/>
        <v>299.92937853107344</v>
      </c>
      <c r="H218" s="84">
        <f t="shared" si="72"/>
        <v>127.41</v>
      </c>
    </row>
    <row r="219" spans="2:8" x14ac:dyDescent="0.25">
      <c r="B219" s="72" t="s">
        <v>129</v>
      </c>
      <c r="C219" s="87">
        <f>'POSEBNI DIO -RAD.DIO.'!F194</f>
        <v>10805.94</v>
      </c>
      <c r="D219" s="87">
        <f>'POSEBNI DIO -RAD.DIO.'!G194</f>
        <v>17000</v>
      </c>
      <c r="E219" s="87">
        <f>'POSEBNI DIO -RAD.DIO.'!H194</f>
        <v>17000</v>
      </c>
      <c r="F219" s="87">
        <f>'POSEBNI DIO -RAD.DIO.'!I194</f>
        <v>4112.78</v>
      </c>
      <c r="G219" s="84">
        <f t="shared" ref="G219:G286" si="109">F219/C219*100</f>
        <v>38.060363096593164</v>
      </c>
      <c r="H219" s="84">
        <f t="shared" ref="H219:H286" si="110">F219/E219*100</f>
        <v>24.192823529411765</v>
      </c>
    </row>
    <row r="220" spans="2:8" x14ac:dyDescent="0.25">
      <c r="B220" s="72" t="s">
        <v>130</v>
      </c>
      <c r="C220" s="87">
        <f>C221</f>
        <v>421.84000000000003</v>
      </c>
      <c r="D220" s="87">
        <f t="shared" ref="D220" si="111">D221</f>
        <v>1000</v>
      </c>
      <c r="E220" s="87">
        <f t="shared" ref="E220" si="112">E221</f>
        <v>1000</v>
      </c>
      <c r="F220" s="87">
        <f t="shared" ref="F220" si="113">F221</f>
        <v>723.67000000000007</v>
      </c>
      <c r="G220" s="84">
        <f t="shared" si="109"/>
        <v>171.55082495732981</v>
      </c>
      <c r="H220" s="84">
        <f t="shared" si="110"/>
        <v>72.367000000000004</v>
      </c>
    </row>
    <row r="221" spans="2:8" x14ac:dyDescent="0.25">
      <c r="B221" s="72" t="s">
        <v>131</v>
      </c>
      <c r="C221" s="87">
        <f>C222+C223+C224</f>
        <v>421.84000000000003</v>
      </c>
      <c r="D221" s="87">
        <f t="shared" ref="D221" si="114">D222+D223+D224</f>
        <v>1000</v>
      </c>
      <c r="E221" s="87">
        <f t="shared" ref="E221" si="115">E222+E223+E224</f>
        <v>1000</v>
      </c>
      <c r="F221" s="87">
        <f t="shared" ref="F221" si="116">F222+F223+F224</f>
        <v>723.67000000000007</v>
      </c>
      <c r="G221" s="84">
        <f t="shared" si="109"/>
        <v>171.55082495732981</v>
      </c>
      <c r="H221" s="84">
        <f t="shared" si="110"/>
        <v>72.367000000000004</v>
      </c>
    </row>
    <row r="222" spans="2:8" x14ac:dyDescent="0.25">
      <c r="B222" s="72" t="s">
        <v>132</v>
      </c>
      <c r="C222" s="87">
        <f>'POSEBNI DIO -RAD.DIO.'!F197</f>
        <v>196.36</v>
      </c>
      <c r="D222" s="87">
        <f>'POSEBNI DIO -RAD.DIO.'!G197</f>
        <v>1000</v>
      </c>
      <c r="E222" s="87">
        <f>'POSEBNI DIO -RAD.DIO.'!H197</f>
        <v>1000</v>
      </c>
      <c r="F222" s="87">
        <f>'POSEBNI DIO -RAD.DIO.'!I197</f>
        <v>397.12</v>
      </c>
      <c r="G222" s="84">
        <f t="shared" si="109"/>
        <v>202.2407822367081</v>
      </c>
      <c r="H222" s="84">
        <f t="shared" si="110"/>
        <v>39.712000000000003</v>
      </c>
    </row>
    <row r="223" spans="2:8" x14ac:dyDescent="0.25">
      <c r="B223" s="72" t="s">
        <v>134</v>
      </c>
      <c r="C223" s="87">
        <f>'POSEBNI DIO -RAD.DIO.'!F198</f>
        <v>207.81</v>
      </c>
      <c r="D223" s="87">
        <f>'POSEBNI DIO -RAD.DIO.'!G198</f>
        <v>0</v>
      </c>
      <c r="E223" s="87">
        <f>'POSEBNI DIO -RAD.DIO.'!H198</f>
        <v>0</v>
      </c>
      <c r="F223" s="87">
        <f>'POSEBNI DIO -RAD.DIO.'!I198</f>
        <v>325.97000000000003</v>
      </c>
      <c r="G223" s="84">
        <f t="shared" si="109"/>
        <v>156.85963139406189</v>
      </c>
      <c r="H223" s="84" t="e">
        <f t="shared" si="110"/>
        <v>#DIV/0!</v>
      </c>
    </row>
    <row r="224" spans="2:8" x14ac:dyDescent="0.25">
      <c r="B224" s="72" t="s">
        <v>133</v>
      </c>
      <c r="C224" s="87">
        <f>'POSEBNI DIO -RAD.DIO.'!F199</f>
        <v>17.670000000000002</v>
      </c>
      <c r="D224" s="87">
        <f>'POSEBNI DIO -RAD.DIO.'!G199</f>
        <v>0</v>
      </c>
      <c r="E224" s="87">
        <f>'POSEBNI DIO -RAD.DIO.'!H199</f>
        <v>0</v>
      </c>
      <c r="F224" s="87">
        <f>'POSEBNI DIO -RAD.DIO.'!I199</f>
        <v>0.57999999999999996</v>
      </c>
      <c r="G224" s="84">
        <f t="shared" si="109"/>
        <v>3.2823995472552348</v>
      </c>
      <c r="H224" s="84" t="e">
        <f t="shared" si="110"/>
        <v>#DIV/0!</v>
      </c>
    </row>
    <row r="225" spans="2:8" x14ac:dyDescent="0.25">
      <c r="B225" s="72" t="s">
        <v>135</v>
      </c>
      <c r="C225" s="87">
        <f>C226</f>
        <v>5604.23</v>
      </c>
      <c r="D225" s="87">
        <f t="shared" ref="D225:D226" si="117">D226</f>
        <v>13000</v>
      </c>
      <c r="E225" s="87">
        <f t="shared" ref="E225:E226" si="118">E226</f>
        <v>13000</v>
      </c>
      <c r="F225" s="87">
        <f t="shared" ref="F225:F226" si="119">F226</f>
        <v>5483.7</v>
      </c>
      <c r="G225" s="84">
        <f t="shared" si="109"/>
        <v>97.849303115682261</v>
      </c>
      <c r="H225" s="84">
        <f t="shared" si="110"/>
        <v>42.182307692307688</v>
      </c>
    </row>
    <row r="226" spans="2:8" x14ac:dyDescent="0.25">
      <c r="B226" s="72" t="s">
        <v>254</v>
      </c>
      <c r="C226" s="87">
        <f>C227</f>
        <v>5604.23</v>
      </c>
      <c r="D226" s="87">
        <f t="shared" si="117"/>
        <v>13000</v>
      </c>
      <c r="E226" s="87">
        <f t="shared" si="118"/>
        <v>13000</v>
      </c>
      <c r="F226" s="87">
        <f t="shared" si="119"/>
        <v>5483.7</v>
      </c>
      <c r="G226" s="84">
        <f t="shared" si="109"/>
        <v>97.849303115682261</v>
      </c>
      <c r="H226" s="84">
        <f t="shared" si="110"/>
        <v>42.182307692307688</v>
      </c>
    </row>
    <row r="227" spans="2:8" x14ac:dyDescent="0.25">
      <c r="B227" s="72" t="s">
        <v>253</v>
      </c>
      <c r="C227" s="87">
        <f>'POSEBNI DIO -RAD.DIO.'!F202</f>
        <v>5604.23</v>
      </c>
      <c r="D227" s="87">
        <f>'POSEBNI DIO -RAD.DIO.'!G202</f>
        <v>13000</v>
      </c>
      <c r="E227" s="87">
        <f>'POSEBNI DIO -RAD.DIO.'!H202</f>
        <v>13000</v>
      </c>
      <c r="F227" s="87">
        <f>'POSEBNI DIO -RAD.DIO.'!I202</f>
        <v>5483.7</v>
      </c>
      <c r="G227" s="84">
        <f t="shared" si="109"/>
        <v>97.849303115682261</v>
      </c>
      <c r="H227" s="84">
        <f t="shared" si="110"/>
        <v>42.182307692307688</v>
      </c>
    </row>
    <row r="228" spans="2:8" x14ac:dyDescent="0.25">
      <c r="B228" s="72" t="s">
        <v>235</v>
      </c>
      <c r="C228" s="87">
        <f>C229</f>
        <v>0</v>
      </c>
      <c r="D228" s="87">
        <f t="shared" ref="D228:F228" si="120">D229</f>
        <v>0</v>
      </c>
      <c r="E228" s="87">
        <f t="shared" si="120"/>
        <v>0</v>
      </c>
      <c r="F228" s="87">
        <f t="shared" si="120"/>
        <v>1918.56</v>
      </c>
      <c r="G228" s="84" t="e">
        <f t="shared" si="109"/>
        <v>#DIV/0!</v>
      </c>
      <c r="H228" s="84" t="e">
        <f t="shared" si="110"/>
        <v>#DIV/0!</v>
      </c>
    </row>
    <row r="229" spans="2:8" x14ac:dyDescent="0.25">
      <c r="B229" s="72" t="s">
        <v>236</v>
      </c>
      <c r="C229" s="87">
        <f>C230</f>
        <v>0</v>
      </c>
      <c r="D229" s="87">
        <f t="shared" ref="D229:F229" si="121">D230</f>
        <v>0</v>
      </c>
      <c r="E229" s="87">
        <f t="shared" si="121"/>
        <v>0</v>
      </c>
      <c r="F229" s="87">
        <f t="shared" si="121"/>
        <v>1918.56</v>
      </c>
      <c r="G229" s="84" t="e">
        <f t="shared" si="109"/>
        <v>#DIV/0!</v>
      </c>
      <c r="H229" s="84" t="e">
        <f t="shared" si="110"/>
        <v>#DIV/0!</v>
      </c>
    </row>
    <row r="230" spans="2:8" x14ac:dyDescent="0.25">
      <c r="B230" s="72" t="s">
        <v>237</v>
      </c>
      <c r="C230" s="87">
        <v>0</v>
      </c>
      <c r="D230" s="87">
        <v>0</v>
      </c>
      <c r="E230" s="87">
        <v>0</v>
      </c>
      <c r="F230" s="87">
        <f>'POSEBNI DIO -RAD.DIO.'!I205</f>
        <v>1918.56</v>
      </c>
      <c r="G230" s="84" t="e">
        <f t="shared" si="109"/>
        <v>#DIV/0!</v>
      </c>
      <c r="H230" s="84" t="e">
        <f t="shared" si="110"/>
        <v>#DIV/0!</v>
      </c>
    </row>
    <row r="231" spans="2:8" x14ac:dyDescent="0.25">
      <c r="B231" s="72" t="s">
        <v>264</v>
      </c>
      <c r="C231" s="87">
        <f>C232</f>
        <v>0</v>
      </c>
      <c r="D231" s="87">
        <f t="shared" ref="D231:F231" si="122">D232</f>
        <v>0</v>
      </c>
      <c r="E231" s="87">
        <f t="shared" si="122"/>
        <v>0</v>
      </c>
      <c r="F231" s="87">
        <f t="shared" si="122"/>
        <v>0</v>
      </c>
      <c r="G231" s="84" t="e">
        <f t="shared" si="109"/>
        <v>#DIV/0!</v>
      </c>
      <c r="H231" s="84" t="e">
        <f t="shared" si="110"/>
        <v>#DIV/0!</v>
      </c>
    </row>
    <row r="232" spans="2:8" x14ac:dyDescent="0.25">
      <c r="B232" s="72" t="s">
        <v>265</v>
      </c>
      <c r="C232" s="87">
        <f>C233</f>
        <v>0</v>
      </c>
      <c r="D232" s="87">
        <f t="shared" ref="D232:F232" si="123">D233</f>
        <v>0</v>
      </c>
      <c r="E232" s="87">
        <f t="shared" si="123"/>
        <v>0</v>
      </c>
      <c r="F232" s="87">
        <f t="shared" si="123"/>
        <v>0</v>
      </c>
      <c r="G232" s="84" t="e">
        <f t="shared" si="109"/>
        <v>#DIV/0!</v>
      </c>
      <c r="H232" s="84" t="e">
        <f t="shared" si="110"/>
        <v>#DIV/0!</v>
      </c>
    </row>
    <row r="233" spans="2:8" x14ac:dyDescent="0.25">
      <c r="B233" s="72" t="s">
        <v>266</v>
      </c>
      <c r="C233" s="87">
        <v>0</v>
      </c>
      <c r="D233" s="87">
        <v>0</v>
      </c>
      <c r="E233" s="87">
        <v>0</v>
      </c>
      <c r="F233" s="87">
        <v>0</v>
      </c>
      <c r="G233" s="84" t="e">
        <f t="shared" si="109"/>
        <v>#DIV/0!</v>
      </c>
      <c r="H233" s="84" t="e">
        <f t="shared" si="110"/>
        <v>#DIV/0!</v>
      </c>
    </row>
    <row r="234" spans="2:8" x14ac:dyDescent="0.25">
      <c r="B234" s="72" t="s">
        <v>136</v>
      </c>
      <c r="C234" s="87">
        <f>C238+C235</f>
        <v>22764.609999999997</v>
      </c>
      <c r="D234" s="87">
        <f t="shared" ref="D234:F234" si="124">D238+D235</f>
        <v>59500</v>
      </c>
      <c r="E234" s="87">
        <f t="shared" si="124"/>
        <v>59500</v>
      </c>
      <c r="F234" s="87">
        <f t="shared" si="124"/>
        <v>28464.55</v>
      </c>
      <c r="G234" s="84">
        <f t="shared" si="109"/>
        <v>125.03860158377414</v>
      </c>
      <c r="H234" s="84">
        <f t="shared" si="110"/>
        <v>47.839579831932774</v>
      </c>
    </row>
    <row r="235" spans="2:8" x14ac:dyDescent="0.25">
      <c r="B235" s="72" t="s">
        <v>137</v>
      </c>
      <c r="C235" s="87">
        <f>C236</f>
        <v>0</v>
      </c>
      <c r="D235" s="87">
        <f t="shared" ref="D235:F235" si="125">D236</f>
        <v>10000</v>
      </c>
      <c r="E235" s="87">
        <f t="shared" si="125"/>
        <v>10000</v>
      </c>
      <c r="F235" s="87">
        <f t="shared" si="125"/>
        <v>0</v>
      </c>
      <c r="G235" s="84" t="e">
        <f t="shared" si="109"/>
        <v>#DIV/0!</v>
      </c>
      <c r="H235" s="84">
        <f t="shared" si="110"/>
        <v>0</v>
      </c>
    </row>
    <row r="236" spans="2:8" x14ac:dyDescent="0.25">
      <c r="B236" s="72" t="s">
        <v>234</v>
      </c>
      <c r="C236" s="87">
        <f>C237</f>
        <v>0</v>
      </c>
      <c r="D236" s="87">
        <f t="shared" ref="D236:F236" si="126">D237</f>
        <v>10000</v>
      </c>
      <c r="E236" s="87">
        <f t="shared" si="126"/>
        <v>10000</v>
      </c>
      <c r="F236" s="87">
        <f t="shared" si="126"/>
        <v>0</v>
      </c>
      <c r="G236" s="84" t="e">
        <f t="shared" si="109"/>
        <v>#DIV/0!</v>
      </c>
      <c r="H236" s="84">
        <f t="shared" si="110"/>
        <v>0</v>
      </c>
    </row>
    <row r="237" spans="2:8" x14ac:dyDescent="0.25">
      <c r="B237" s="72" t="s">
        <v>138</v>
      </c>
      <c r="C237" s="87">
        <f>'POSEBNI DIO -RAD.DIO.'!F212</f>
        <v>0</v>
      </c>
      <c r="D237" s="87">
        <f>'POSEBNI DIO -RAD.DIO.'!G212</f>
        <v>10000</v>
      </c>
      <c r="E237" s="87">
        <f>'POSEBNI DIO -RAD.DIO.'!H212</f>
        <v>10000</v>
      </c>
      <c r="F237" s="87">
        <f>'POSEBNI DIO -RAD.DIO.'!I212</f>
        <v>0</v>
      </c>
      <c r="G237" s="84" t="e">
        <f t="shared" si="109"/>
        <v>#DIV/0!</v>
      </c>
      <c r="H237" s="84">
        <f t="shared" si="110"/>
        <v>0</v>
      </c>
    </row>
    <row r="238" spans="2:8" x14ac:dyDescent="0.25">
      <c r="B238" s="72" t="s">
        <v>139</v>
      </c>
      <c r="C238" s="87">
        <f>C245+C243+C239</f>
        <v>22764.609999999997</v>
      </c>
      <c r="D238" s="87">
        <f>D245+D243+D239</f>
        <v>49500</v>
      </c>
      <c r="E238" s="87">
        <f>E245+E243+E239</f>
        <v>49500</v>
      </c>
      <c r="F238" s="87">
        <f>F245+F243+F239</f>
        <v>28464.55</v>
      </c>
      <c r="G238" s="84">
        <f t="shared" si="109"/>
        <v>125.03860158377414</v>
      </c>
      <c r="H238" s="84">
        <f t="shared" si="110"/>
        <v>57.504141414141408</v>
      </c>
    </row>
    <row r="239" spans="2:8" x14ac:dyDescent="0.25">
      <c r="B239" s="72" t="s">
        <v>140</v>
      </c>
      <c r="C239" s="87">
        <f>C240+C241+C242</f>
        <v>22211.599999999999</v>
      </c>
      <c r="D239" s="87">
        <f t="shared" ref="D239:F239" si="127">D240+D241</f>
        <v>40000</v>
      </c>
      <c r="E239" s="87">
        <f t="shared" si="127"/>
        <v>40000</v>
      </c>
      <c r="F239" s="87">
        <f t="shared" si="127"/>
        <v>28464.55</v>
      </c>
      <c r="G239" s="84">
        <f t="shared" si="109"/>
        <v>128.15173152767022</v>
      </c>
      <c r="H239" s="84">
        <f t="shared" si="110"/>
        <v>71.161374999999992</v>
      </c>
    </row>
    <row r="240" spans="2:8" x14ac:dyDescent="0.25">
      <c r="B240" s="72" t="s">
        <v>141</v>
      </c>
      <c r="C240" s="87">
        <f>'POSEBNI DIO -RAD.DIO.'!F215</f>
        <v>22211.599999999999</v>
      </c>
      <c r="D240" s="87">
        <f>'POSEBNI DIO -RAD.DIO.'!G215</f>
        <v>40000</v>
      </c>
      <c r="E240" s="87">
        <f>'POSEBNI DIO -RAD.DIO.'!H215</f>
        <v>40000</v>
      </c>
      <c r="F240" s="87">
        <f>'POSEBNI DIO -RAD.DIO.'!I215</f>
        <v>28464.55</v>
      </c>
      <c r="G240" s="84">
        <f t="shared" si="109"/>
        <v>128.15173152767022</v>
      </c>
      <c r="H240" s="84">
        <f t="shared" si="110"/>
        <v>71.161374999999992</v>
      </c>
    </row>
    <row r="241" spans="2:8" x14ac:dyDescent="0.25">
      <c r="B241" s="72" t="s">
        <v>142</v>
      </c>
      <c r="C241" s="87">
        <v>0</v>
      </c>
      <c r="D241" s="87">
        <v>0</v>
      </c>
      <c r="E241" s="87">
        <v>0</v>
      </c>
      <c r="F241" s="87">
        <v>0</v>
      </c>
      <c r="G241" s="84" t="e">
        <f t="shared" si="109"/>
        <v>#DIV/0!</v>
      </c>
      <c r="H241" s="84" t="e">
        <f t="shared" si="110"/>
        <v>#DIV/0!</v>
      </c>
    </row>
    <row r="242" spans="2:8" x14ac:dyDescent="0.25">
      <c r="B242" s="72" t="s">
        <v>279</v>
      </c>
      <c r="C242" s="87">
        <f>'POSEBNI DIO -RAD.DIO.'!F216</f>
        <v>0</v>
      </c>
      <c r="D242" s="87">
        <v>0</v>
      </c>
      <c r="E242" s="87">
        <v>0</v>
      </c>
      <c r="F242" s="87">
        <v>0</v>
      </c>
      <c r="G242" s="84" t="e">
        <f t="shared" si="109"/>
        <v>#DIV/0!</v>
      </c>
      <c r="H242" s="84" t="e">
        <f t="shared" si="110"/>
        <v>#DIV/0!</v>
      </c>
    </row>
    <row r="243" spans="2:8" x14ac:dyDescent="0.25">
      <c r="B243" s="72" t="s">
        <v>144</v>
      </c>
      <c r="C243" s="87">
        <f>C244</f>
        <v>553.01</v>
      </c>
      <c r="D243" s="87">
        <f t="shared" ref="D243" si="128">D244</f>
        <v>4500</v>
      </c>
      <c r="E243" s="87">
        <f t="shared" ref="E243" si="129">E244</f>
        <v>4500</v>
      </c>
      <c r="F243" s="87">
        <f t="shared" ref="F243" si="130">F244</f>
        <v>0</v>
      </c>
      <c r="G243" s="84">
        <f t="shared" si="109"/>
        <v>0</v>
      </c>
      <c r="H243" s="84">
        <f t="shared" si="110"/>
        <v>0</v>
      </c>
    </row>
    <row r="244" spans="2:8" x14ac:dyDescent="0.25">
      <c r="B244" s="72" t="s">
        <v>145</v>
      </c>
      <c r="C244" s="87">
        <f>'POSEBNI DIO -RAD.DIO.'!F218</f>
        <v>553.01</v>
      </c>
      <c r="D244" s="87">
        <f>'POSEBNI DIO -RAD.DIO.'!G218</f>
        <v>4500</v>
      </c>
      <c r="E244" s="87">
        <f>'POSEBNI DIO -RAD.DIO.'!H218</f>
        <v>4500</v>
      </c>
      <c r="F244" s="87">
        <f>'POSEBNI DIO -RAD.DIO.'!I218</f>
        <v>0</v>
      </c>
      <c r="G244" s="84">
        <f t="shared" si="109"/>
        <v>0</v>
      </c>
      <c r="H244" s="84">
        <f t="shared" si="110"/>
        <v>0</v>
      </c>
    </row>
    <row r="245" spans="2:8" x14ac:dyDescent="0.25">
      <c r="B245" s="72" t="s">
        <v>146</v>
      </c>
      <c r="C245" s="87">
        <f>C246</f>
        <v>0</v>
      </c>
      <c r="D245" s="87">
        <f t="shared" ref="D245" si="131">D246</f>
        <v>5000</v>
      </c>
      <c r="E245" s="87">
        <f t="shared" ref="E245" si="132">E246</f>
        <v>5000</v>
      </c>
      <c r="F245" s="87">
        <f t="shared" ref="F245" si="133">F246</f>
        <v>0</v>
      </c>
      <c r="G245" s="84" t="e">
        <f t="shared" si="109"/>
        <v>#DIV/0!</v>
      </c>
      <c r="H245" s="84">
        <f t="shared" si="110"/>
        <v>0</v>
      </c>
    </row>
    <row r="246" spans="2:8" x14ac:dyDescent="0.25">
      <c r="B246" s="72" t="s">
        <v>147</v>
      </c>
      <c r="C246" s="87">
        <f>'POSEBNI DIO -RAD.DIO.'!F220</f>
        <v>0</v>
      </c>
      <c r="D246" s="87">
        <f>'POSEBNI DIO -RAD.DIO.'!G220</f>
        <v>5000</v>
      </c>
      <c r="E246" s="87">
        <f>'POSEBNI DIO -RAD.DIO.'!H220</f>
        <v>5000</v>
      </c>
      <c r="F246" s="87">
        <f>'POSEBNI DIO -RAD.DIO.'!I220</f>
        <v>0</v>
      </c>
      <c r="G246" s="84" t="e">
        <f t="shared" si="109"/>
        <v>#DIV/0!</v>
      </c>
      <c r="H246" s="84">
        <f t="shared" si="110"/>
        <v>0</v>
      </c>
    </row>
    <row r="247" spans="2:8" x14ac:dyDescent="0.25">
      <c r="B247" s="10" t="s">
        <v>68</v>
      </c>
      <c r="C247" s="89">
        <f>C248+C295+C346+C394</f>
        <v>217580.14</v>
      </c>
      <c r="D247" s="89">
        <f t="shared" ref="D247:F247" si="134">D248+D295+D346+D394</f>
        <v>797017</v>
      </c>
      <c r="E247" s="89">
        <f t="shared" si="134"/>
        <v>797017</v>
      </c>
      <c r="F247" s="89">
        <f t="shared" si="134"/>
        <v>241181.2</v>
      </c>
      <c r="G247" s="84">
        <f t="shared" si="109"/>
        <v>110.84706536175591</v>
      </c>
      <c r="H247" s="84">
        <f t="shared" si="110"/>
        <v>30.260483778890539</v>
      </c>
    </row>
    <row r="248" spans="2:8" x14ac:dyDescent="0.25">
      <c r="B248" s="124" t="s">
        <v>306</v>
      </c>
      <c r="C248" s="89">
        <f>C249+C282</f>
        <v>8809.75</v>
      </c>
      <c r="D248" s="89">
        <f>D249+D282</f>
        <v>278743</v>
      </c>
      <c r="E248" s="89">
        <f>E249+E282</f>
        <v>278743</v>
      </c>
      <c r="F248" s="89">
        <f>F249+F282</f>
        <v>6396.1100000000006</v>
      </c>
      <c r="G248" s="84">
        <f t="shared" si="109"/>
        <v>72.602627770368073</v>
      </c>
      <c r="H248" s="84">
        <f t="shared" si="110"/>
        <v>2.2946262327663836</v>
      </c>
    </row>
    <row r="249" spans="2:8" x14ac:dyDescent="0.25">
      <c r="B249" s="74" t="s">
        <v>148</v>
      </c>
      <c r="C249" s="87">
        <f>C250+C257</f>
        <v>8138.69</v>
      </c>
      <c r="D249" s="87">
        <f t="shared" ref="D249:F249" si="135">D250+D257</f>
        <v>246043</v>
      </c>
      <c r="E249" s="87">
        <f t="shared" si="135"/>
        <v>246043</v>
      </c>
      <c r="F249" s="87">
        <f t="shared" si="135"/>
        <v>6396.1100000000006</v>
      </c>
      <c r="G249" s="84">
        <f t="shared" si="109"/>
        <v>78.588937531715814</v>
      </c>
      <c r="H249" s="84">
        <f t="shared" si="110"/>
        <v>2.599590315513955</v>
      </c>
    </row>
    <row r="250" spans="2:8" x14ac:dyDescent="0.25">
      <c r="B250" s="74" t="s">
        <v>99</v>
      </c>
      <c r="C250" s="87">
        <f>C251+C253+C255</f>
        <v>2700</v>
      </c>
      <c r="D250" s="87">
        <f>D251+D253+D255</f>
        <v>165170</v>
      </c>
      <c r="E250" s="87">
        <f t="shared" ref="E250" si="136">E251+E253+E255</f>
        <v>165170</v>
      </c>
      <c r="F250" s="87">
        <f t="shared" ref="F250" si="137">F251+F253+F255</f>
        <v>2638.27</v>
      </c>
      <c r="G250" s="84">
        <f t="shared" si="109"/>
        <v>97.7137037037037</v>
      </c>
      <c r="H250" s="84">
        <f t="shared" si="110"/>
        <v>1.5973058061391292</v>
      </c>
    </row>
    <row r="251" spans="2:8" x14ac:dyDescent="0.25">
      <c r="B251" s="74" t="s">
        <v>227</v>
      </c>
      <c r="C251" s="87">
        <f>C252</f>
        <v>0</v>
      </c>
      <c r="D251" s="87">
        <f t="shared" ref="D251" si="138">D252</f>
        <v>141424</v>
      </c>
      <c r="E251" s="87">
        <f t="shared" ref="E251" si="139">E252</f>
        <v>141424</v>
      </c>
      <c r="F251" s="87">
        <f t="shared" ref="F251" si="140">F252</f>
        <v>1406.25</v>
      </c>
      <c r="G251" s="84" t="e">
        <f t="shared" si="109"/>
        <v>#DIV/0!</v>
      </c>
      <c r="H251" s="84">
        <f t="shared" si="110"/>
        <v>0.99435032243466448</v>
      </c>
    </row>
    <row r="252" spans="2:8" x14ac:dyDescent="0.25">
      <c r="B252" s="72" t="s">
        <v>95</v>
      </c>
      <c r="C252" s="87">
        <f>'POSEBNI DIO -RAD.DIO.'!F227</f>
        <v>0</v>
      </c>
      <c r="D252" s="87">
        <f>'POSEBNI DIO -RAD.DIO.'!G227</f>
        <v>141424</v>
      </c>
      <c r="E252" s="87">
        <f>'POSEBNI DIO -RAD.DIO.'!H227</f>
        <v>141424</v>
      </c>
      <c r="F252" s="87">
        <f>'POSEBNI DIO -RAD.DIO.'!I227</f>
        <v>1406.25</v>
      </c>
      <c r="G252" s="84" t="e">
        <f t="shared" si="109"/>
        <v>#DIV/0!</v>
      </c>
      <c r="H252" s="84">
        <f t="shared" si="110"/>
        <v>0.99435032243466448</v>
      </c>
    </row>
    <row r="253" spans="2:8" x14ac:dyDescent="0.25">
      <c r="B253" s="72" t="s">
        <v>100</v>
      </c>
      <c r="C253" s="87">
        <f>C254</f>
        <v>2700</v>
      </c>
      <c r="D253" s="87">
        <f t="shared" ref="D253" si="141">D254</f>
        <v>400</v>
      </c>
      <c r="E253" s="87">
        <f t="shared" ref="E253" si="142">E254</f>
        <v>400</v>
      </c>
      <c r="F253" s="87">
        <f t="shared" ref="F253" si="143">F254</f>
        <v>1000</v>
      </c>
      <c r="G253" s="84">
        <f t="shared" si="109"/>
        <v>37.037037037037038</v>
      </c>
      <c r="H253" s="84">
        <f t="shared" si="110"/>
        <v>250</v>
      </c>
    </row>
    <row r="254" spans="2:8" x14ac:dyDescent="0.25">
      <c r="B254" s="72" t="s">
        <v>96</v>
      </c>
      <c r="C254" s="87">
        <f>'POSEBNI DIO -RAD.DIO.'!F229</f>
        <v>2700</v>
      </c>
      <c r="D254" s="87">
        <f>'POSEBNI DIO -RAD.DIO.'!G229</f>
        <v>400</v>
      </c>
      <c r="E254" s="87">
        <f>'POSEBNI DIO -RAD.DIO.'!H229</f>
        <v>400</v>
      </c>
      <c r="F254" s="87">
        <f>'POSEBNI DIO -RAD.DIO.'!I229</f>
        <v>1000</v>
      </c>
      <c r="G254" s="84">
        <f t="shared" si="109"/>
        <v>37.037037037037038</v>
      </c>
      <c r="H254" s="84">
        <f t="shared" si="110"/>
        <v>250</v>
      </c>
    </row>
    <row r="255" spans="2:8" x14ac:dyDescent="0.25">
      <c r="B255" s="72" t="s">
        <v>101</v>
      </c>
      <c r="C255" s="87">
        <f>C256</f>
        <v>0</v>
      </c>
      <c r="D255" s="87">
        <f t="shared" ref="D255:F255" si="144">D256</f>
        <v>23346</v>
      </c>
      <c r="E255" s="87">
        <f>E256</f>
        <v>23346</v>
      </c>
      <c r="F255" s="87">
        <f t="shared" si="144"/>
        <v>232.02</v>
      </c>
      <c r="G255" s="84" t="e">
        <f t="shared" si="109"/>
        <v>#DIV/0!</v>
      </c>
      <c r="H255" s="84">
        <f t="shared" si="110"/>
        <v>0.99383191981495755</v>
      </c>
    </row>
    <row r="256" spans="2:8" x14ac:dyDescent="0.25">
      <c r="B256" s="72" t="s">
        <v>97</v>
      </c>
      <c r="C256" s="87">
        <f>'POSEBNI DIO -RAD.DIO.'!F231</f>
        <v>0</v>
      </c>
      <c r="D256" s="87">
        <f>'POSEBNI DIO -RAD.DIO.'!G231</f>
        <v>23346</v>
      </c>
      <c r="E256" s="87">
        <f>'POSEBNI DIO -RAD.DIO.'!H231</f>
        <v>23346</v>
      </c>
      <c r="F256" s="87">
        <f>'POSEBNI DIO -RAD.DIO.'!I231</f>
        <v>232.02</v>
      </c>
      <c r="G256" s="84" t="e">
        <f t="shared" si="109"/>
        <v>#DIV/0!</v>
      </c>
      <c r="H256" s="84">
        <f t="shared" si="110"/>
        <v>0.99383191981495755</v>
      </c>
    </row>
    <row r="257" spans="2:8" x14ac:dyDescent="0.25">
      <c r="B257" s="72" t="s">
        <v>102</v>
      </c>
      <c r="C257" s="87">
        <f>C258+C263+C269+C276+C278</f>
        <v>5438.69</v>
      </c>
      <c r="D257" s="87">
        <f>D258+D263+D269+D276+D278</f>
        <v>80873</v>
      </c>
      <c r="E257" s="87">
        <f>E258+E263+E269+E276+E278</f>
        <v>80873</v>
      </c>
      <c r="F257" s="87">
        <f>F258+F263+F269+F276+F278</f>
        <v>3757.84</v>
      </c>
      <c r="G257" s="84">
        <f t="shared" si="109"/>
        <v>69.094579760935076</v>
      </c>
      <c r="H257" s="84">
        <f t="shared" si="110"/>
        <v>4.6465940425110981</v>
      </c>
    </row>
    <row r="258" spans="2:8" x14ac:dyDescent="0.25">
      <c r="B258" s="72" t="s">
        <v>103</v>
      </c>
      <c r="C258" s="87">
        <f>C259+C260+C261+C262</f>
        <v>2437.86</v>
      </c>
      <c r="D258" s="87">
        <f>D259+D260+D261+D262</f>
        <v>39000</v>
      </c>
      <c r="E258" s="87">
        <f t="shared" ref="E258:F258" si="145">E259+E260+E261+E262</f>
        <v>39000</v>
      </c>
      <c r="F258" s="87">
        <f t="shared" si="145"/>
        <v>3757.84</v>
      </c>
      <c r="G258" s="84">
        <f t="shared" si="109"/>
        <v>154.14502883676667</v>
      </c>
      <c r="H258" s="84">
        <f t="shared" si="110"/>
        <v>9.6354871794871801</v>
      </c>
    </row>
    <row r="259" spans="2:8" x14ac:dyDescent="0.25">
      <c r="B259" s="72" t="s">
        <v>104</v>
      </c>
      <c r="C259" s="87">
        <f>'POSEBNI DIO -RAD.DIO.'!F234</f>
        <v>2437.86</v>
      </c>
      <c r="D259" s="87">
        <f>'POSEBNI DIO -RAD.DIO.'!G234</f>
        <v>19000</v>
      </c>
      <c r="E259" s="87">
        <f>'POSEBNI DIO -RAD.DIO.'!H234</f>
        <v>19000</v>
      </c>
      <c r="F259" s="87">
        <f>'POSEBNI DIO -RAD.DIO.'!I234</f>
        <v>3757.84</v>
      </c>
      <c r="G259" s="84">
        <f t="shared" si="109"/>
        <v>154.14502883676667</v>
      </c>
      <c r="H259" s="84">
        <f t="shared" si="110"/>
        <v>19.778105263157897</v>
      </c>
    </row>
    <row r="260" spans="2:8" x14ac:dyDescent="0.25">
      <c r="B260" s="72" t="s">
        <v>105</v>
      </c>
      <c r="C260" s="87">
        <f>'POSEBNI DIO -RAD.DIO.'!F235</f>
        <v>0</v>
      </c>
      <c r="D260" s="87">
        <f>'POSEBNI DIO -RAD.DIO.'!G235</f>
        <v>1000</v>
      </c>
      <c r="E260" s="87">
        <f>'POSEBNI DIO -RAD.DIO.'!H235</f>
        <v>1000</v>
      </c>
      <c r="F260" s="87">
        <f>'POSEBNI DIO -RAD.DIO.'!I235</f>
        <v>0</v>
      </c>
      <c r="G260" s="84" t="e">
        <f t="shared" si="109"/>
        <v>#DIV/0!</v>
      </c>
      <c r="H260" s="84">
        <f t="shared" si="110"/>
        <v>0</v>
      </c>
    </row>
    <row r="261" spans="2:8" x14ac:dyDescent="0.25">
      <c r="B261" s="72" t="s">
        <v>106</v>
      </c>
      <c r="C261" s="103">
        <f>'POSEBNI DIO -RAD.DIO.'!F236</f>
        <v>0</v>
      </c>
      <c r="D261" s="87">
        <f>'POSEBNI DIO -RAD.DIO.'!G236</f>
        <v>19000</v>
      </c>
      <c r="E261" s="87">
        <f>'POSEBNI DIO -RAD.DIO.'!H236</f>
        <v>19000</v>
      </c>
      <c r="F261" s="87">
        <f>'POSEBNI DIO -RAD.DIO.'!I236</f>
        <v>0</v>
      </c>
      <c r="G261" s="84" t="e">
        <f t="shared" si="109"/>
        <v>#DIV/0!</v>
      </c>
      <c r="H261" s="84">
        <f t="shared" si="110"/>
        <v>0</v>
      </c>
    </row>
    <row r="262" spans="2:8" x14ac:dyDescent="0.25">
      <c r="B262" s="72" t="s">
        <v>149</v>
      </c>
      <c r="C262" s="87">
        <f>'POSEBNI DIO -RAD.DIO.'!F237</f>
        <v>0</v>
      </c>
      <c r="D262" s="87">
        <f>'POSEBNI DIO -RAD.DIO.'!G237</f>
        <v>0</v>
      </c>
      <c r="E262" s="87">
        <f>'POSEBNI DIO -RAD.DIO.'!H237</f>
        <v>0</v>
      </c>
      <c r="F262" s="87">
        <f>'POSEBNI DIO -RAD.DIO.'!I237</f>
        <v>0</v>
      </c>
      <c r="G262" s="84" t="e">
        <f t="shared" si="109"/>
        <v>#DIV/0!</v>
      </c>
      <c r="H262" s="84" t="e">
        <f t="shared" si="110"/>
        <v>#DIV/0!</v>
      </c>
    </row>
    <row r="263" spans="2:8" x14ac:dyDescent="0.25">
      <c r="B263" s="72" t="s">
        <v>107</v>
      </c>
      <c r="C263" s="87">
        <f>C264+C265+C266+C267+C268</f>
        <v>61.78</v>
      </c>
      <c r="D263" s="87">
        <f t="shared" ref="D263:F263" si="146">D264+D265+D266+D267+D268</f>
        <v>7000</v>
      </c>
      <c r="E263" s="87">
        <f t="shared" si="146"/>
        <v>7000</v>
      </c>
      <c r="F263" s="87">
        <f t="shared" si="146"/>
        <v>0</v>
      </c>
      <c r="G263" s="84">
        <f t="shared" si="109"/>
        <v>0</v>
      </c>
      <c r="H263" s="84">
        <f t="shared" si="110"/>
        <v>0</v>
      </c>
    </row>
    <row r="264" spans="2:8" x14ac:dyDescent="0.25">
      <c r="B264" s="72" t="s">
        <v>108</v>
      </c>
      <c r="C264" s="87">
        <f>'POSEBNI DIO -RAD.DIO.'!F239</f>
        <v>61.78</v>
      </c>
      <c r="D264" s="87">
        <f>'POSEBNI DIO -RAD.DIO.'!G239</f>
        <v>0</v>
      </c>
      <c r="E264" s="87">
        <f>'POSEBNI DIO -RAD.DIO.'!H239</f>
        <v>0</v>
      </c>
      <c r="F264" s="87">
        <f>'POSEBNI DIO -RAD.DIO.'!I239</f>
        <v>0</v>
      </c>
      <c r="G264" s="84">
        <f t="shared" si="109"/>
        <v>0</v>
      </c>
      <c r="H264" s="84" t="e">
        <f t="shared" si="110"/>
        <v>#DIV/0!</v>
      </c>
    </row>
    <row r="265" spans="2:8" x14ac:dyDescent="0.25">
      <c r="B265" s="72" t="s">
        <v>109</v>
      </c>
      <c r="C265" s="87">
        <v>0</v>
      </c>
      <c r="D265" s="87">
        <f>'POSEBNI DIO -RAD.DIO.'!G240</f>
        <v>1500</v>
      </c>
      <c r="E265" s="87">
        <f>'POSEBNI DIO -RAD.DIO.'!H240</f>
        <v>1500</v>
      </c>
      <c r="F265" s="87">
        <f>'POSEBNI DIO -RAD.DIO.'!I240</f>
        <v>0</v>
      </c>
      <c r="G265" s="84" t="e">
        <f t="shared" si="109"/>
        <v>#DIV/0!</v>
      </c>
      <c r="H265" s="84">
        <f t="shared" si="110"/>
        <v>0</v>
      </c>
    </row>
    <row r="266" spans="2:8" x14ac:dyDescent="0.25">
      <c r="B266" s="72" t="s">
        <v>111</v>
      </c>
      <c r="C266" s="87">
        <v>0</v>
      </c>
      <c r="D266" s="87">
        <f>'POSEBNI DIO -RAD.DIO.'!G241</f>
        <v>3150</v>
      </c>
      <c r="E266" s="87">
        <f>'POSEBNI DIO -RAD.DIO.'!G241</f>
        <v>3150</v>
      </c>
      <c r="F266" s="87">
        <f>'POSEBNI DIO -RAD.DIO.'!I241</f>
        <v>0</v>
      </c>
      <c r="G266" s="84" t="e">
        <f t="shared" si="109"/>
        <v>#DIV/0!</v>
      </c>
      <c r="H266" s="84">
        <f t="shared" si="110"/>
        <v>0</v>
      </c>
    </row>
    <row r="267" spans="2:8" x14ac:dyDescent="0.25">
      <c r="B267" s="72" t="s">
        <v>112</v>
      </c>
      <c r="C267" s="87">
        <v>0</v>
      </c>
      <c r="D267" s="87">
        <f>'POSEBNI DIO -RAD.DIO.'!G242</f>
        <v>850</v>
      </c>
      <c r="E267" s="87">
        <f>'POSEBNI DIO -RAD.DIO.'!H242</f>
        <v>850</v>
      </c>
      <c r="F267" s="87">
        <f>'POSEBNI DIO -RAD.DIO.'!I242</f>
        <v>0</v>
      </c>
      <c r="G267" s="84"/>
      <c r="H267" s="84"/>
    </row>
    <row r="268" spans="2:8" x14ac:dyDescent="0.25">
      <c r="B268" s="72" t="s">
        <v>231</v>
      </c>
      <c r="C268" s="87">
        <v>0</v>
      </c>
      <c r="D268" s="87">
        <f>'POSEBNI DIO -RAD.DIO.'!G243</f>
        <v>1500</v>
      </c>
      <c r="E268" s="87">
        <f>'POSEBNI DIO -RAD.DIO.'!H243</f>
        <v>1500</v>
      </c>
      <c r="F268" s="87">
        <f>'POSEBNI DIO -RAD.DIO.'!I243</f>
        <v>0</v>
      </c>
      <c r="G268" s="84"/>
      <c r="H268" s="84"/>
    </row>
    <row r="269" spans="2:8" x14ac:dyDescent="0.25">
      <c r="B269" s="72" t="s">
        <v>113</v>
      </c>
      <c r="C269" s="87">
        <f>C272+C275+C274+C270</f>
        <v>2012.77</v>
      </c>
      <c r="D269" s="87">
        <f>D272+D275+D274+D273+D271</f>
        <v>26873</v>
      </c>
      <c r="E269" s="87">
        <f>E272+E275+E274+E273+E271</f>
        <v>26873</v>
      </c>
      <c r="F269" s="87">
        <f>F272+F275+F274+F273+F270</f>
        <v>0</v>
      </c>
      <c r="G269" s="84">
        <f t="shared" si="109"/>
        <v>0</v>
      </c>
      <c r="H269" s="84">
        <f t="shared" si="110"/>
        <v>0</v>
      </c>
    </row>
    <row r="270" spans="2:8" x14ac:dyDescent="0.25">
      <c r="B270" s="72" t="s">
        <v>114</v>
      </c>
      <c r="C270" s="87">
        <f>'POSEBNI DIO -RAD.DIO.'!F245</f>
        <v>200</v>
      </c>
      <c r="D270" s="87">
        <v>0</v>
      </c>
      <c r="E270" s="87">
        <v>0</v>
      </c>
      <c r="F270" s="87">
        <f>'POSEBNI DIO -RAD.DIO.'!I245</f>
        <v>0</v>
      </c>
      <c r="G270" s="84">
        <f t="shared" si="109"/>
        <v>0</v>
      </c>
      <c r="H270" s="84" t="e">
        <f t="shared" si="110"/>
        <v>#DIV/0!</v>
      </c>
    </row>
    <row r="271" spans="2:8" x14ac:dyDescent="0.25">
      <c r="B271" s="72" t="s">
        <v>115</v>
      </c>
      <c r="C271" s="87">
        <f>'POSEBNI DIO -RAD.DIO.'!F246</f>
        <v>0</v>
      </c>
      <c r="D271" s="87">
        <f>'POSEBNI DIO -RAD.DIO.'!G246</f>
        <v>950</v>
      </c>
      <c r="E271" s="87">
        <f>'POSEBNI DIO -RAD.DIO.'!H246</f>
        <v>950</v>
      </c>
      <c r="F271" s="87">
        <f>'POSEBNI DIO -RAD.DIO.'!I246</f>
        <v>0</v>
      </c>
      <c r="G271" s="84" t="e">
        <f t="shared" si="109"/>
        <v>#DIV/0!</v>
      </c>
      <c r="H271" s="84">
        <f t="shared" si="110"/>
        <v>0</v>
      </c>
    </row>
    <row r="272" spans="2:8" x14ac:dyDescent="0.25">
      <c r="B272" s="72" t="s">
        <v>116</v>
      </c>
      <c r="C272" s="87">
        <f>'POSEBNI DIO -RAD.DIO.'!F247</f>
        <v>0</v>
      </c>
      <c r="D272" s="87">
        <f>'POSEBNI DIO -RAD.DIO.'!G247</f>
        <v>10923</v>
      </c>
      <c r="E272" s="87">
        <f>'POSEBNI DIO -RAD.DIO.'!H247</f>
        <v>10923</v>
      </c>
      <c r="F272" s="87">
        <f>'POSEBNI DIO -RAD.DIO.'!I247</f>
        <v>0</v>
      </c>
      <c r="G272" s="84" t="e">
        <f t="shared" si="109"/>
        <v>#DIV/0!</v>
      </c>
      <c r="H272" s="84">
        <f t="shared" si="110"/>
        <v>0</v>
      </c>
    </row>
    <row r="273" spans="2:8" x14ac:dyDescent="0.25">
      <c r="B273" s="72" t="s">
        <v>118</v>
      </c>
      <c r="C273" s="87">
        <f>'POSEBNI DIO -RAD.DIO.'!F248</f>
        <v>0</v>
      </c>
      <c r="D273" s="87">
        <f>'POSEBNI DIO -RAD.DIO.'!G248</f>
        <v>4000</v>
      </c>
      <c r="E273" s="87">
        <f>'POSEBNI DIO -RAD.DIO.'!H248</f>
        <v>4000</v>
      </c>
      <c r="F273" s="87">
        <f>'POSEBNI DIO -RAD.DIO.'!I248</f>
        <v>0</v>
      </c>
      <c r="G273" s="84" t="e">
        <f t="shared" si="109"/>
        <v>#DIV/0!</v>
      </c>
      <c r="H273" s="84">
        <f t="shared" si="110"/>
        <v>0</v>
      </c>
    </row>
    <row r="274" spans="2:8" x14ac:dyDescent="0.25">
      <c r="B274" s="72" t="s">
        <v>120</v>
      </c>
      <c r="C274" s="87">
        <f>'POSEBNI DIO -RAD.DIO.'!F249</f>
        <v>1812.77</v>
      </c>
      <c r="D274" s="87">
        <f>'POSEBNI DIO -RAD.DIO.'!G249</f>
        <v>10000</v>
      </c>
      <c r="E274" s="87">
        <f>'POSEBNI DIO -RAD.DIO.'!H249</f>
        <v>10000</v>
      </c>
      <c r="F274" s="87">
        <f>'POSEBNI DIO -RAD.DIO.'!I249</f>
        <v>0</v>
      </c>
      <c r="G274" s="84">
        <f t="shared" si="109"/>
        <v>0</v>
      </c>
      <c r="H274" s="84">
        <f t="shared" si="110"/>
        <v>0</v>
      </c>
    </row>
    <row r="275" spans="2:8" x14ac:dyDescent="0.25">
      <c r="B275" s="72" t="s">
        <v>122</v>
      </c>
      <c r="C275" s="87">
        <f>'POSEBNI DIO -RAD.DIO.'!F250</f>
        <v>0</v>
      </c>
      <c r="D275" s="87">
        <f>'POSEBNI DIO -RAD.DIO.'!G250</f>
        <v>1000</v>
      </c>
      <c r="E275" s="87">
        <f>'POSEBNI DIO -RAD.DIO.'!H250</f>
        <v>1000</v>
      </c>
      <c r="F275" s="87">
        <f>'POSEBNI DIO -RAD.DIO.'!I250</f>
        <v>0</v>
      </c>
      <c r="G275" s="84" t="e">
        <f t="shared" si="109"/>
        <v>#DIV/0!</v>
      </c>
      <c r="H275" s="84">
        <f t="shared" si="110"/>
        <v>0</v>
      </c>
    </row>
    <row r="276" spans="2:8" x14ac:dyDescent="0.25">
      <c r="B276" s="72" t="s">
        <v>123</v>
      </c>
      <c r="C276" s="87">
        <f>C277</f>
        <v>0</v>
      </c>
      <c r="D276" s="87">
        <f t="shared" ref="D276" si="147">D277</f>
        <v>2500</v>
      </c>
      <c r="E276" s="87">
        <f t="shared" ref="E276" si="148">E277</f>
        <v>2500</v>
      </c>
      <c r="F276" s="87">
        <f t="shared" ref="F276" si="149">F277</f>
        <v>0</v>
      </c>
      <c r="G276" s="84" t="e">
        <f t="shared" si="109"/>
        <v>#DIV/0!</v>
      </c>
      <c r="H276" s="84">
        <f t="shared" si="110"/>
        <v>0</v>
      </c>
    </row>
    <row r="277" spans="2:8" x14ac:dyDescent="0.25">
      <c r="B277" s="72" t="s">
        <v>124</v>
      </c>
      <c r="C277" s="87">
        <f>'POSEBNI DIO -RAD.DIO.'!F252</f>
        <v>0</v>
      </c>
      <c r="D277" s="87">
        <f>'POSEBNI DIO -RAD.DIO.'!G252</f>
        <v>2500</v>
      </c>
      <c r="E277" s="87">
        <f>'POSEBNI DIO -RAD.DIO.'!H252</f>
        <v>2500</v>
      </c>
      <c r="F277" s="87">
        <f>'POSEBNI DIO -RAD.DIO.'!I252</f>
        <v>0</v>
      </c>
      <c r="G277" s="84" t="e">
        <f t="shared" si="109"/>
        <v>#DIV/0!</v>
      </c>
      <c r="H277" s="84">
        <f t="shared" si="110"/>
        <v>0</v>
      </c>
    </row>
    <row r="278" spans="2:8" x14ac:dyDescent="0.25">
      <c r="B278" s="72" t="s">
        <v>125</v>
      </c>
      <c r="C278" s="87">
        <f>C279+C281</f>
        <v>926.28</v>
      </c>
      <c r="D278" s="87">
        <f>D279+D281+D280</f>
        <v>5500</v>
      </c>
      <c r="E278" s="87">
        <f>E279+E281+E280</f>
        <v>5500</v>
      </c>
      <c r="F278" s="87">
        <f>F279+F281+F280</f>
        <v>0</v>
      </c>
      <c r="G278" s="84">
        <f t="shared" si="109"/>
        <v>0</v>
      </c>
      <c r="H278" s="84">
        <f t="shared" si="110"/>
        <v>0</v>
      </c>
    </row>
    <row r="279" spans="2:8" x14ac:dyDescent="0.25">
      <c r="B279" s="72" t="s">
        <v>127</v>
      </c>
      <c r="C279" s="87">
        <f>'POSEBNI DIO -RAD.DIO.'!F254</f>
        <v>613.78</v>
      </c>
      <c r="D279" s="87">
        <f>'POSEBNI DIO -RAD.DIO.'!G254</f>
        <v>3500</v>
      </c>
      <c r="E279" s="87">
        <f>'POSEBNI DIO -RAD.DIO.'!H254</f>
        <v>3500</v>
      </c>
      <c r="F279" s="87">
        <f>'POSEBNI DIO -RAD.DIO.'!I254</f>
        <v>0</v>
      </c>
      <c r="G279" s="84">
        <f t="shared" si="109"/>
        <v>0</v>
      </c>
      <c r="H279" s="84">
        <f t="shared" si="110"/>
        <v>0</v>
      </c>
    </row>
    <row r="280" spans="2:8" x14ac:dyDescent="0.25">
      <c r="B280" s="72" t="s">
        <v>228</v>
      </c>
      <c r="C280" s="87">
        <f>'POSEBNI DIO -RAD.DIO.'!F255</f>
        <v>0</v>
      </c>
      <c r="D280" s="87">
        <f>'POSEBNI DIO -RAD.DIO.'!G255</f>
        <v>2000</v>
      </c>
      <c r="E280" s="87">
        <f>'POSEBNI DIO -RAD.DIO.'!H255</f>
        <v>2000</v>
      </c>
      <c r="F280" s="87">
        <f>'POSEBNI DIO -RAD.DIO.'!I255</f>
        <v>0</v>
      </c>
      <c r="G280" s="84" t="e">
        <f t="shared" si="109"/>
        <v>#DIV/0!</v>
      </c>
      <c r="H280" s="84">
        <f t="shared" si="110"/>
        <v>0</v>
      </c>
    </row>
    <row r="281" spans="2:8" x14ac:dyDescent="0.25">
      <c r="B281" s="72" t="s">
        <v>129</v>
      </c>
      <c r="C281" s="87">
        <f>'POSEBNI DIO -RAD.DIO.'!F256</f>
        <v>312.5</v>
      </c>
      <c r="D281" s="87">
        <f>'POSEBNI DIO -RAD.DIO.'!G256</f>
        <v>0</v>
      </c>
      <c r="E281" s="87">
        <f>'POSEBNI DIO -RAD.DIO.'!H256</f>
        <v>0</v>
      </c>
      <c r="F281" s="87">
        <f>'POSEBNI DIO -RAD.DIO.'!I256</f>
        <v>0</v>
      </c>
      <c r="G281" s="84">
        <f t="shared" si="109"/>
        <v>0</v>
      </c>
      <c r="H281" s="84" t="e">
        <f t="shared" si="110"/>
        <v>#DIV/0!</v>
      </c>
    </row>
    <row r="282" spans="2:8" x14ac:dyDescent="0.25">
      <c r="B282" s="72" t="s">
        <v>136</v>
      </c>
      <c r="C282" s="87">
        <f>C286+C283</f>
        <v>671.06</v>
      </c>
      <c r="D282" s="87">
        <f t="shared" ref="D282:F282" si="150">D286+D283</f>
        <v>32700</v>
      </c>
      <c r="E282" s="87">
        <f t="shared" si="150"/>
        <v>32700</v>
      </c>
      <c r="F282" s="87">
        <f t="shared" si="150"/>
        <v>0</v>
      </c>
      <c r="G282" s="84">
        <f t="shared" si="109"/>
        <v>0</v>
      </c>
      <c r="H282" s="84">
        <f t="shared" si="110"/>
        <v>0</v>
      </c>
    </row>
    <row r="283" spans="2:8" x14ac:dyDescent="0.25">
      <c r="B283" s="72" t="s">
        <v>137</v>
      </c>
      <c r="C283" s="87">
        <f>C284</f>
        <v>0</v>
      </c>
      <c r="D283" s="87">
        <f t="shared" ref="D283:F283" si="151">D284</f>
        <v>2000</v>
      </c>
      <c r="E283" s="87">
        <f t="shared" si="151"/>
        <v>2000</v>
      </c>
      <c r="F283" s="87">
        <f t="shared" si="151"/>
        <v>0</v>
      </c>
      <c r="G283" s="84"/>
      <c r="H283" s="84"/>
    </row>
    <row r="284" spans="2:8" x14ac:dyDescent="0.25">
      <c r="B284" s="72" t="s">
        <v>234</v>
      </c>
      <c r="C284" s="87">
        <f>C285</f>
        <v>0</v>
      </c>
      <c r="D284" s="87">
        <f t="shared" ref="D284:G284" si="152">D285</f>
        <v>2000</v>
      </c>
      <c r="E284" s="87">
        <f t="shared" si="152"/>
        <v>2000</v>
      </c>
      <c r="F284" s="87">
        <f t="shared" si="152"/>
        <v>0</v>
      </c>
      <c r="G284" s="87">
        <f t="shared" si="152"/>
        <v>0</v>
      </c>
      <c r="H284" s="84"/>
    </row>
    <row r="285" spans="2:8" x14ac:dyDescent="0.25">
      <c r="B285" s="72" t="s">
        <v>138</v>
      </c>
      <c r="C285" s="87">
        <v>0</v>
      </c>
      <c r="D285" s="87">
        <f>'POSEBNI DIO -RAD.DIO.'!G260</f>
        <v>2000</v>
      </c>
      <c r="E285" s="87">
        <f>'POSEBNI DIO -RAD.DIO.'!H260</f>
        <v>2000</v>
      </c>
      <c r="F285" s="87">
        <f>'POSEBNI DIO -RAD.DIO.'!I260</f>
        <v>0</v>
      </c>
      <c r="G285" s="84"/>
      <c r="H285" s="84"/>
    </row>
    <row r="286" spans="2:8" x14ac:dyDescent="0.25">
      <c r="B286" s="72" t="s">
        <v>139</v>
      </c>
      <c r="C286" s="87">
        <f>C287+C291+C293</f>
        <v>671.06</v>
      </c>
      <c r="D286" s="87">
        <f>D287+D291+D293</f>
        <v>30700</v>
      </c>
      <c r="E286" s="87">
        <f>E287+E291+E293</f>
        <v>30700</v>
      </c>
      <c r="F286" s="87">
        <f>F287+F291+F293</f>
        <v>0</v>
      </c>
      <c r="G286" s="84">
        <f t="shared" si="109"/>
        <v>0</v>
      </c>
      <c r="H286" s="84">
        <f t="shared" si="110"/>
        <v>0</v>
      </c>
    </row>
    <row r="287" spans="2:8" x14ac:dyDescent="0.25">
      <c r="B287" s="72" t="s">
        <v>140</v>
      </c>
      <c r="C287" s="87">
        <f>C288+C290+C289</f>
        <v>671.06</v>
      </c>
      <c r="D287" s="87">
        <f t="shared" ref="D287:F287" si="153">D288+D290+D289</f>
        <v>29700</v>
      </c>
      <c r="E287" s="87">
        <f t="shared" si="153"/>
        <v>29700</v>
      </c>
      <c r="F287" s="87">
        <f t="shared" si="153"/>
        <v>0</v>
      </c>
      <c r="G287" s="84">
        <f t="shared" ref="G287:G449" si="154">F287/C287*100</f>
        <v>0</v>
      </c>
      <c r="H287" s="84">
        <f t="shared" ref="H287:H449" si="155">F287/E287*100</f>
        <v>0</v>
      </c>
    </row>
    <row r="288" spans="2:8" x14ac:dyDescent="0.25">
      <c r="B288" s="72" t="s">
        <v>141</v>
      </c>
      <c r="C288" s="87">
        <f>'POSEBNI DIO -RAD.DIO.'!F263</f>
        <v>671.06</v>
      </c>
      <c r="D288" s="87">
        <f>'POSEBNI DIO -RAD.DIO.'!G263</f>
        <v>17700</v>
      </c>
      <c r="E288" s="87">
        <f>'POSEBNI DIO -RAD.DIO.'!H263</f>
        <v>17700</v>
      </c>
      <c r="F288" s="87">
        <f>'POSEBNI DIO -RAD.DIO.'!I263</f>
        <v>0</v>
      </c>
      <c r="G288" s="84">
        <f t="shared" si="154"/>
        <v>0</v>
      </c>
      <c r="H288" s="84">
        <f t="shared" si="155"/>
        <v>0</v>
      </c>
    </row>
    <row r="289" spans="2:8" x14ac:dyDescent="0.25">
      <c r="B289" s="72" t="s">
        <v>142</v>
      </c>
      <c r="C289" s="87">
        <f>'POSEBNI DIO -RAD.DIO.'!F264</f>
        <v>0</v>
      </c>
      <c r="D289" s="87">
        <v>0</v>
      </c>
      <c r="E289" s="87">
        <f>'POSEBNI DIO -RAD.DIO.'!H264</f>
        <v>0</v>
      </c>
      <c r="F289" s="87">
        <f>'POSEBNI DIO -RAD.DIO.'!I264</f>
        <v>0</v>
      </c>
      <c r="G289" s="84" t="e">
        <f t="shared" si="154"/>
        <v>#DIV/0!</v>
      </c>
      <c r="H289" s="84" t="e">
        <f t="shared" si="155"/>
        <v>#DIV/0!</v>
      </c>
    </row>
    <row r="290" spans="2:8" x14ac:dyDescent="0.25">
      <c r="B290" s="72" t="s">
        <v>143</v>
      </c>
      <c r="C290" s="87">
        <f>'POSEBNI DIO -RAD.DIO.'!F265</f>
        <v>0</v>
      </c>
      <c r="D290" s="87">
        <f>'POSEBNI DIO -RAD.DIO.'!G265</f>
        <v>12000</v>
      </c>
      <c r="E290" s="87">
        <f>'POSEBNI DIO -RAD.DIO.'!H265</f>
        <v>12000</v>
      </c>
      <c r="F290" s="87">
        <f>'POSEBNI DIO -RAD.DIO.'!I265</f>
        <v>0</v>
      </c>
      <c r="G290" s="84" t="e">
        <f t="shared" si="154"/>
        <v>#DIV/0!</v>
      </c>
      <c r="H290" s="84">
        <f t="shared" si="155"/>
        <v>0</v>
      </c>
    </row>
    <row r="291" spans="2:8" x14ac:dyDescent="0.25">
      <c r="B291" s="72" t="s">
        <v>144</v>
      </c>
      <c r="C291" s="87">
        <f>C292</f>
        <v>0</v>
      </c>
      <c r="D291" s="87">
        <f t="shared" ref="D291:F291" si="156">D292</f>
        <v>1000</v>
      </c>
      <c r="E291" s="87">
        <f t="shared" si="156"/>
        <v>1000</v>
      </c>
      <c r="F291" s="87">
        <f t="shared" si="156"/>
        <v>0</v>
      </c>
      <c r="G291" s="84" t="e">
        <f t="shared" si="154"/>
        <v>#DIV/0!</v>
      </c>
      <c r="H291" s="84">
        <f t="shared" si="155"/>
        <v>0</v>
      </c>
    </row>
    <row r="292" spans="2:8" x14ac:dyDescent="0.25">
      <c r="B292" s="72" t="s">
        <v>145</v>
      </c>
      <c r="C292" s="87">
        <f>'POSEBNI DIO -RAD.DIO.'!F267</f>
        <v>0</v>
      </c>
      <c r="D292" s="87">
        <f>'POSEBNI DIO -RAD.DIO.'!G267</f>
        <v>1000</v>
      </c>
      <c r="E292" s="87">
        <f>'POSEBNI DIO -RAD.DIO.'!H267</f>
        <v>1000</v>
      </c>
      <c r="F292" s="87">
        <f>'POSEBNI DIO -RAD.DIO.'!I267</f>
        <v>0</v>
      </c>
      <c r="G292" s="84" t="e">
        <f t="shared" si="154"/>
        <v>#DIV/0!</v>
      </c>
      <c r="H292" s="84">
        <f t="shared" si="155"/>
        <v>0</v>
      </c>
    </row>
    <row r="293" spans="2:8" x14ac:dyDescent="0.25">
      <c r="B293" s="72" t="s">
        <v>146</v>
      </c>
      <c r="C293" s="87">
        <f>C294</f>
        <v>0</v>
      </c>
      <c r="D293" s="87">
        <f t="shared" ref="D293:F293" si="157">D294</f>
        <v>0</v>
      </c>
      <c r="E293" s="87">
        <f t="shared" si="157"/>
        <v>0</v>
      </c>
      <c r="F293" s="87">
        <f t="shared" si="157"/>
        <v>0</v>
      </c>
      <c r="G293" s="84" t="e">
        <f t="shared" si="154"/>
        <v>#DIV/0!</v>
      </c>
      <c r="H293" s="84" t="e">
        <f t="shared" si="155"/>
        <v>#DIV/0!</v>
      </c>
    </row>
    <row r="294" spans="2:8" x14ac:dyDescent="0.25">
      <c r="B294" s="72" t="s">
        <v>147</v>
      </c>
      <c r="C294" s="87">
        <f>'POSEBNI DIO -RAD.DIO.'!F269</f>
        <v>0</v>
      </c>
      <c r="D294" s="87">
        <f>'POSEBNI DIO -RAD.DIO.'!G269</f>
        <v>0</v>
      </c>
      <c r="E294" s="87">
        <f>'POSEBNI DIO -RAD.DIO.'!H269</f>
        <v>0</v>
      </c>
      <c r="F294" s="87">
        <f>'POSEBNI DIO -RAD.DIO.'!I269</f>
        <v>0</v>
      </c>
      <c r="G294" s="84" t="e">
        <f t="shared" si="154"/>
        <v>#DIV/0!</v>
      </c>
      <c r="H294" s="84" t="e">
        <f t="shared" si="155"/>
        <v>#DIV/0!</v>
      </c>
    </row>
    <row r="295" spans="2:8" x14ac:dyDescent="0.25">
      <c r="B295" s="79" t="s">
        <v>304</v>
      </c>
      <c r="C295" s="89">
        <f>C296+C334</f>
        <v>150557.37</v>
      </c>
      <c r="D295" s="89">
        <f t="shared" ref="D295:F295" si="158">D296+D334</f>
        <v>298637</v>
      </c>
      <c r="E295" s="89">
        <f t="shared" si="158"/>
        <v>298637</v>
      </c>
      <c r="F295" s="89">
        <f t="shared" si="158"/>
        <v>113669.89000000001</v>
      </c>
      <c r="G295" s="84">
        <f t="shared" si="154"/>
        <v>75.49938604798956</v>
      </c>
      <c r="H295" s="84">
        <f t="shared" si="155"/>
        <v>38.062895756386524</v>
      </c>
    </row>
    <row r="296" spans="2:8" x14ac:dyDescent="0.25">
      <c r="B296" s="74" t="s">
        <v>148</v>
      </c>
      <c r="C296" s="87">
        <f>C297+C304+C331</f>
        <v>136109.4</v>
      </c>
      <c r="D296" s="87">
        <f t="shared" ref="D296:F296" si="159">D297+D304+D331</f>
        <v>259137</v>
      </c>
      <c r="E296" s="87">
        <f t="shared" si="159"/>
        <v>259137</v>
      </c>
      <c r="F296" s="87">
        <f t="shared" si="159"/>
        <v>110275.29000000001</v>
      </c>
      <c r="G296" s="84">
        <f t="shared" si="154"/>
        <v>81.019598940264231</v>
      </c>
      <c r="H296" s="84">
        <f t="shared" si="155"/>
        <v>42.554822352655165</v>
      </c>
    </row>
    <row r="297" spans="2:8" x14ac:dyDescent="0.25">
      <c r="B297" s="74" t="s">
        <v>99</v>
      </c>
      <c r="C297" s="87">
        <f>C298+C300+C302</f>
        <v>79354.179999999993</v>
      </c>
      <c r="D297" s="87">
        <f t="shared" ref="D297:F297" si="160">D298+D300+D302</f>
        <v>243963</v>
      </c>
      <c r="E297" s="87">
        <f t="shared" si="160"/>
        <v>243963</v>
      </c>
      <c r="F297" s="87">
        <f t="shared" si="160"/>
        <v>85436.23000000001</v>
      </c>
      <c r="G297" s="84">
        <f t="shared" si="154"/>
        <v>107.66443557226604</v>
      </c>
      <c r="H297" s="84">
        <f t="shared" si="155"/>
        <v>35.020158794571309</v>
      </c>
    </row>
    <row r="298" spans="2:8" x14ac:dyDescent="0.25">
      <c r="B298" s="74" t="s">
        <v>227</v>
      </c>
      <c r="C298" s="87">
        <f>C299</f>
        <v>66055.11</v>
      </c>
      <c r="D298" s="87">
        <f t="shared" ref="D298:F298" si="161">D299</f>
        <v>204948</v>
      </c>
      <c r="E298" s="87">
        <f t="shared" si="161"/>
        <v>204948</v>
      </c>
      <c r="F298" s="87">
        <f t="shared" si="161"/>
        <v>70986.55</v>
      </c>
      <c r="G298" s="84">
        <f t="shared" si="154"/>
        <v>107.46564497432523</v>
      </c>
      <c r="H298" s="84">
        <f t="shared" si="155"/>
        <v>34.63637117707907</v>
      </c>
    </row>
    <row r="299" spans="2:8" x14ac:dyDescent="0.25">
      <c r="B299" s="72" t="s">
        <v>95</v>
      </c>
      <c r="C299" s="87">
        <f>'POSEBNI DIO -RAD.DIO.'!F276+'POSEBNI DIO -RAD.DIO.'!F311</f>
        <v>66055.11</v>
      </c>
      <c r="D299" s="87">
        <f>'POSEBNI DIO -RAD.DIO.'!G276+'POSEBNI DIO -RAD.DIO.'!G311</f>
        <v>204948</v>
      </c>
      <c r="E299" s="87">
        <f>'POSEBNI DIO -RAD.DIO.'!H276+'POSEBNI DIO -RAD.DIO.'!H311</f>
        <v>204948</v>
      </c>
      <c r="F299" s="87">
        <f>'POSEBNI DIO -RAD.DIO.'!I276+'POSEBNI DIO -RAD.DIO.'!I311</f>
        <v>70986.55</v>
      </c>
      <c r="G299" s="84">
        <f t="shared" si="154"/>
        <v>107.46564497432523</v>
      </c>
      <c r="H299" s="84">
        <f t="shared" si="155"/>
        <v>34.63637117707907</v>
      </c>
    </row>
    <row r="300" spans="2:8" x14ac:dyDescent="0.25">
      <c r="B300" s="72" t="s">
        <v>100</v>
      </c>
      <c r="C300" s="87">
        <f>C301</f>
        <v>2400</v>
      </c>
      <c r="D300" s="87">
        <f t="shared" ref="D300:F300" si="162">D301</f>
        <v>5600</v>
      </c>
      <c r="E300" s="87">
        <f t="shared" si="162"/>
        <v>5600</v>
      </c>
      <c r="F300" s="87">
        <f t="shared" si="162"/>
        <v>2400</v>
      </c>
      <c r="G300" s="84">
        <f t="shared" si="154"/>
        <v>100</v>
      </c>
      <c r="H300" s="84">
        <f t="shared" si="155"/>
        <v>42.857142857142854</v>
      </c>
    </row>
    <row r="301" spans="2:8" x14ac:dyDescent="0.25">
      <c r="B301" s="72" t="s">
        <v>96</v>
      </c>
      <c r="C301" s="87">
        <f>'POSEBNI DIO -RAD.DIO.'!F278+'POSEBNI DIO -RAD.DIO.'!F313</f>
        <v>2400</v>
      </c>
      <c r="D301" s="87">
        <f>'POSEBNI DIO -RAD.DIO.'!G278+'POSEBNI DIO -RAD.DIO.'!G313</f>
        <v>5600</v>
      </c>
      <c r="E301" s="87">
        <f>'POSEBNI DIO -RAD.DIO.'!H278+'POSEBNI DIO -RAD.DIO.'!H313</f>
        <v>5600</v>
      </c>
      <c r="F301" s="87">
        <f>'POSEBNI DIO -RAD.DIO.'!I278+'POSEBNI DIO -RAD.DIO.'!I313</f>
        <v>2400</v>
      </c>
      <c r="G301" s="84">
        <f t="shared" si="154"/>
        <v>100</v>
      </c>
      <c r="H301" s="84">
        <f t="shared" si="155"/>
        <v>42.857142857142854</v>
      </c>
    </row>
    <row r="302" spans="2:8" x14ac:dyDescent="0.25">
      <c r="B302" s="72" t="s">
        <v>101</v>
      </c>
      <c r="C302" s="87">
        <f>C303</f>
        <v>10899.07</v>
      </c>
      <c r="D302" s="87">
        <f t="shared" ref="D302:F302" si="163">D303</f>
        <v>33415</v>
      </c>
      <c r="E302" s="87">
        <f t="shared" si="163"/>
        <v>33415</v>
      </c>
      <c r="F302" s="87">
        <f t="shared" si="163"/>
        <v>12049.68</v>
      </c>
      <c r="G302" s="84">
        <f t="shared" si="154"/>
        <v>110.55695577696079</v>
      </c>
      <c r="H302" s="84">
        <f t="shared" si="155"/>
        <v>36.060691306299567</v>
      </c>
    </row>
    <row r="303" spans="2:8" x14ac:dyDescent="0.25">
      <c r="B303" s="72" t="s">
        <v>97</v>
      </c>
      <c r="C303" s="87">
        <f>'POSEBNI DIO -RAD.DIO.'!F280+'POSEBNI DIO -RAD.DIO.'!F315</f>
        <v>10899.07</v>
      </c>
      <c r="D303" s="87">
        <f>'POSEBNI DIO -RAD.DIO.'!G280+'POSEBNI DIO -RAD.DIO.'!G315</f>
        <v>33415</v>
      </c>
      <c r="E303" s="87">
        <f>'POSEBNI DIO -RAD.DIO.'!H280+'POSEBNI DIO -RAD.DIO.'!H315</f>
        <v>33415</v>
      </c>
      <c r="F303" s="87">
        <f>'POSEBNI DIO -RAD.DIO.'!I280+'POSEBNI DIO -RAD.DIO.'!I315</f>
        <v>12049.68</v>
      </c>
      <c r="G303" s="84">
        <f t="shared" si="154"/>
        <v>110.55695577696079</v>
      </c>
      <c r="H303" s="84">
        <f t="shared" si="155"/>
        <v>36.060691306299567</v>
      </c>
    </row>
    <row r="304" spans="2:8" x14ac:dyDescent="0.25">
      <c r="B304" s="72" t="s">
        <v>102</v>
      </c>
      <c r="C304" s="87">
        <f>C305+C310+C316+C324+C326</f>
        <v>45309.22</v>
      </c>
      <c r="D304" s="87">
        <f t="shared" ref="D304:F304" si="164">D305+D310+D316+D324+D326</f>
        <v>15174</v>
      </c>
      <c r="E304" s="87">
        <f t="shared" si="164"/>
        <v>15174</v>
      </c>
      <c r="F304" s="87">
        <f t="shared" si="164"/>
        <v>24839.06</v>
      </c>
      <c r="G304" s="84">
        <f t="shared" si="154"/>
        <v>54.821204161095693</v>
      </c>
      <c r="H304" s="84">
        <f t="shared" si="155"/>
        <v>163.69487280875182</v>
      </c>
    </row>
    <row r="305" spans="2:8" x14ac:dyDescent="0.25">
      <c r="B305" s="72" t="s">
        <v>103</v>
      </c>
      <c r="C305" s="87">
        <f>C306+C307+C308+C309</f>
        <v>29311.439999999999</v>
      </c>
      <c r="D305" s="87">
        <f t="shared" ref="D305:F305" si="165">D306+D307+D308+D309</f>
        <v>7230</v>
      </c>
      <c r="E305" s="87">
        <f t="shared" si="165"/>
        <v>7230</v>
      </c>
      <c r="F305" s="87">
        <f t="shared" si="165"/>
        <v>17723.960000000003</v>
      </c>
      <c r="G305" s="84">
        <f t="shared" si="154"/>
        <v>60.467721817829499</v>
      </c>
      <c r="H305" s="84">
        <f t="shared" si="155"/>
        <v>245.1446749654219</v>
      </c>
    </row>
    <row r="306" spans="2:8" x14ac:dyDescent="0.25">
      <c r="B306" s="72" t="s">
        <v>104</v>
      </c>
      <c r="C306" s="87">
        <f>'POSEBNI DIO -RAD.DIO.'!F318+'POSEBNI DIO -RAD.DIO.'!F283</f>
        <v>17512.189999999999</v>
      </c>
      <c r="D306" s="87">
        <f>'POSEBNI DIO -RAD.DIO.'!G318+'POSEBNI DIO -RAD.DIO.'!G283</f>
        <v>1048</v>
      </c>
      <c r="E306" s="87">
        <f>'POSEBNI DIO -RAD.DIO.'!H318+'POSEBNI DIO -RAD.DIO.'!H283</f>
        <v>1048</v>
      </c>
      <c r="F306" s="87">
        <f>'POSEBNI DIO -RAD.DIO.'!I318+'POSEBNI DIO -RAD.DIO.'!I283</f>
        <v>10182.040000000001</v>
      </c>
      <c r="G306" s="84">
        <f t="shared" si="154"/>
        <v>58.142585250616861</v>
      </c>
      <c r="H306" s="84">
        <f t="shared" si="155"/>
        <v>971.56870229007643</v>
      </c>
    </row>
    <row r="307" spans="2:8" x14ac:dyDescent="0.25">
      <c r="B307" s="72" t="s">
        <v>105</v>
      </c>
      <c r="C307" s="87">
        <f>'POSEBNI DIO -RAD.DIO.'!F319+'POSEBNI DIO -RAD.DIO.'!F284</f>
        <v>1593.7</v>
      </c>
      <c r="D307" s="87">
        <f>'POSEBNI DIO -RAD.DIO.'!G319+'POSEBNI DIO -RAD.DIO.'!G284</f>
        <v>5632</v>
      </c>
      <c r="E307" s="87">
        <f>'POSEBNI DIO -RAD.DIO.'!H319+'POSEBNI DIO -RAD.DIO.'!H284</f>
        <v>5632</v>
      </c>
      <c r="F307" s="87">
        <f>'POSEBNI DIO -RAD.DIO.'!I319+'POSEBNI DIO -RAD.DIO.'!I284</f>
        <v>813.86</v>
      </c>
      <c r="G307" s="84">
        <f t="shared" si="154"/>
        <v>51.067327602434588</v>
      </c>
      <c r="H307" s="84">
        <f t="shared" si="155"/>
        <v>14.450639204545453</v>
      </c>
    </row>
    <row r="308" spans="2:8" x14ac:dyDescent="0.25">
      <c r="B308" s="72" t="s">
        <v>106</v>
      </c>
      <c r="C308" s="103">
        <f>'POSEBNI DIO -RAD.DIO.'!F285+'POSEBNI DIO -RAD.DIO.'!F320</f>
        <v>10205.549999999999</v>
      </c>
      <c r="D308" s="103">
        <f>'POSEBNI DIO -RAD.DIO.'!G285+'POSEBNI DIO -RAD.DIO.'!G320</f>
        <v>550</v>
      </c>
      <c r="E308" s="103">
        <f>'POSEBNI DIO -RAD.DIO.'!H285+'POSEBNI DIO -RAD.DIO.'!H320</f>
        <v>550</v>
      </c>
      <c r="F308" s="103">
        <f>'POSEBNI DIO -RAD.DIO.'!I285+'POSEBNI DIO -RAD.DIO.'!I320</f>
        <v>6728.06</v>
      </c>
      <c r="G308" s="84">
        <f t="shared" si="154"/>
        <v>65.925501320360013</v>
      </c>
      <c r="H308" s="84">
        <f t="shared" si="155"/>
        <v>1223.2836363636363</v>
      </c>
    </row>
    <row r="309" spans="2:8" x14ac:dyDescent="0.25">
      <c r="B309" s="72" t="s">
        <v>149</v>
      </c>
      <c r="C309" s="103">
        <f>'POSEBNI DIO -RAD.DIO.'!F286+'POSEBNI DIO -RAD.DIO.'!F321</f>
        <v>0</v>
      </c>
      <c r="D309" s="103">
        <f>'POSEBNI DIO -RAD.DIO.'!G286+'POSEBNI DIO -RAD.DIO.'!G321</f>
        <v>0</v>
      </c>
      <c r="E309" s="103">
        <f>'POSEBNI DIO -RAD.DIO.'!H286+'POSEBNI DIO -RAD.DIO.'!H321</f>
        <v>0</v>
      </c>
      <c r="F309" s="103">
        <f>'POSEBNI DIO -RAD.DIO.'!I286+'POSEBNI DIO -RAD.DIO.'!I321</f>
        <v>0</v>
      </c>
      <c r="G309" s="84" t="e">
        <f t="shared" si="154"/>
        <v>#DIV/0!</v>
      </c>
      <c r="H309" s="84" t="e">
        <f t="shared" si="155"/>
        <v>#DIV/0!</v>
      </c>
    </row>
    <row r="310" spans="2:8" x14ac:dyDescent="0.25">
      <c r="B310" s="72" t="s">
        <v>107</v>
      </c>
      <c r="C310" s="87">
        <f>C311+C312+C313+C314+C315</f>
        <v>3086.85</v>
      </c>
      <c r="D310" s="87">
        <f t="shared" ref="D310:F310" si="166">D311+D312+D313+D314+D315</f>
        <v>0</v>
      </c>
      <c r="E310" s="87">
        <f t="shared" si="166"/>
        <v>0</v>
      </c>
      <c r="F310" s="87">
        <f t="shared" si="166"/>
        <v>3081.7799999999997</v>
      </c>
      <c r="G310" s="84">
        <f t="shared" si="154"/>
        <v>99.835754895767522</v>
      </c>
      <c r="H310" s="84" t="e">
        <f t="shared" si="155"/>
        <v>#DIV/0!</v>
      </c>
    </row>
    <row r="311" spans="2:8" x14ac:dyDescent="0.25">
      <c r="B311" s="72" t="s">
        <v>108</v>
      </c>
      <c r="C311" s="87">
        <f>'POSEBNI DIO -RAD.DIO.'!F323+'POSEBNI DIO -RAD.DIO.'!F288</f>
        <v>98.800000000000011</v>
      </c>
      <c r="D311" s="87">
        <f>'POSEBNI DIO -RAD.DIO.'!G323+'POSEBNI DIO -RAD.DIO.'!G288</f>
        <v>0</v>
      </c>
      <c r="E311" s="87">
        <f>'POSEBNI DIO -RAD.DIO.'!H323+'POSEBNI DIO -RAD.DIO.'!H288</f>
        <v>0</v>
      </c>
      <c r="F311" s="87">
        <f>'POSEBNI DIO -RAD.DIO.'!I323+'POSEBNI DIO -RAD.DIO.'!I288</f>
        <v>0</v>
      </c>
      <c r="G311" s="84">
        <f t="shared" si="154"/>
        <v>0</v>
      </c>
      <c r="H311" s="84" t="e">
        <f t="shared" si="155"/>
        <v>#DIV/0!</v>
      </c>
    </row>
    <row r="312" spans="2:8" x14ac:dyDescent="0.25">
      <c r="B312" s="72" t="s">
        <v>109</v>
      </c>
      <c r="C312" s="87">
        <f>'POSEBNI DIO -RAD.DIO.'!F324+'POSEBNI DIO -RAD.DIO.'!F289</f>
        <v>932.46</v>
      </c>
      <c r="D312" s="87">
        <f>'POSEBNI DIO -RAD.DIO.'!G324+'POSEBNI DIO -RAD.DIO.'!G289</f>
        <v>0</v>
      </c>
      <c r="E312" s="87">
        <f>'POSEBNI DIO -RAD.DIO.'!H324+'POSEBNI DIO -RAD.DIO.'!H289</f>
        <v>0</v>
      </c>
      <c r="F312" s="87">
        <f>'POSEBNI DIO -RAD.DIO.'!I324+'POSEBNI DIO -RAD.DIO.'!I289</f>
        <v>3053.79</v>
      </c>
      <c r="G312" s="84">
        <f t="shared" si="154"/>
        <v>327.49823048709862</v>
      </c>
      <c r="H312" s="84" t="e">
        <f t="shared" si="155"/>
        <v>#DIV/0!</v>
      </c>
    </row>
    <row r="313" spans="2:8" x14ac:dyDescent="0.25">
      <c r="B313" s="72" t="s">
        <v>111</v>
      </c>
      <c r="C313" s="87">
        <f>'POSEBNI DIO -RAD.DIO.'!F325+'POSEBNI DIO -RAD.DIO.'!F290</f>
        <v>275.87</v>
      </c>
      <c r="D313" s="87">
        <f>'POSEBNI DIO -RAD.DIO.'!G325+'POSEBNI DIO -RAD.DIO.'!G290</f>
        <v>0</v>
      </c>
      <c r="E313" s="87">
        <f>'POSEBNI DIO -RAD.DIO.'!H325+'POSEBNI DIO -RAD.DIO.'!H290</f>
        <v>0</v>
      </c>
      <c r="F313" s="87">
        <f>'POSEBNI DIO -RAD.DIO.'!I325+'POSEBNI DIO -RAD.DIO.'!I290</f>
        <v>27.99</v>
      </c>
      <c r="G313" s="84">
        <f t="shared" si="154"/>
        <v>10.146083300105122</v>
      </c>
      <c r="H313" s="84" t="e">
        <f t="shared" si="155"/>
        <v>#DIV/0!</v>
      </c>
    </row>
    <row r="314" spans="2:8" x14ac:dyDescent="0.25">
      <c r="B314" s="72" t="s">
        <v>112</v>
      </c>
      <c r="C314" s="87">
        <f>'POSEBNI DIO -RAD.DIO.'!F326+'POSEBNI DIO -RAD.DIO.'!F291</f>
        <v>1686.73</v>
      </c>
      <c r="D314" s="87">
        <f>'POSEBNI DIO -RAD.DIO.'!G326+'POSEBNI DIO -RAD.DIO.'!G291</f>
        <v>0</v>
      </c>
      <c r="E314" s="87">
        <f>'POSEBNI DIO -RAD.DIO.'!H326+'POSEBNI DIO -RAD.DIO.'!H291</f>
        <v>0</v>
      </c>
      <c r="F314" s="87">
        <f>'POSEBNI DIO -RAD.DIO.'!I326+'POSEBNI DIO -RAD.DIO.'!I291</f>
        <v>0</v>
      </c>
      <c r="G314" s="84">
        <f t="shared" si="154"/>
        <v>0</v>
      </c>
      <c r="H314" s="84" t="e">
        <f t="shared" si="155"/>
        <v>#DIV/0!</v>
      </c>
    </row>
    <row r="315" spans="2:8" x14ac:dyDescent="0.25">
      <c r="B315" s="72" t="s">
        <v>231</v>
      </c>
      <c r="C315" s="87">
        <f>'POSEBNI DIO -RAD.DIO.'!F327+'POSEBNI DIO -RAD.DIO.'!F292</f>
        <v>92.99</v>
      </c>
      <c r="D315" s="87">
        <f>'POSEBNI DIO -RAD.DIO.'!G327+'POSEBNI DIO -RAD.DIO.'!G292</f>
        <v>0</v>
      </c>
      <c r="E315" s="87">
        <f>'POSEBNI DIO -RAD.DIO.'!H327+'POSEBNI DIO -RAD.DIO.'!H292</f>
        <v>0</v>
      </c>
      <c r="F315" s="87">
        <f>'POSEBNI DIO -RAD.DIO.'!I327+'POSEBNI DIO -RAD.DIO.'!I292</f>
        <v>0</v>
      </c>
      <c r="G315" s="84">
        <f t="shared" si="154"/>
        <v>0</v>
      </c>
      <c r="H315" s="84" t="e">
        <f t="shared" si="155"/>
        <v>#DIV/0!</v>
      </c>
    </row>
    <row r="316" spans="2:8" x14ac:dyDescent="0.25">
      <c r="B316" s="72" t="s">
        <v>113</v>
      </c>
      <c r="C316" s="87">
        <f>C317+C318+C319+C320+C321+C322+C323</f>
        <v>9793.91</v>
      </c>
      <c r="D316" s="87">
        <f t="shared" ref="D316:F316" si="167">D317+D318+D319+D320+D321+D322+D323</f>
        <v>6025</v>
      </c>
      <c r="E316" s="87">
        <f t="shared" si="167"/>
        <v>6025</v>
      </c>
      <c r="F316" s="87">
        <f t="shared" si="167"/>
        <v>2568.04</v>
      </c>
      <c r="G316" s="84">
        <f t="shared" si="154"/>
        <v>26.220784140348442</v>
      </c>
      <c r="H316" s="84">
        <f t="shared" si="155"/>
        <v>42.623070539419089</v>
      </c>
    </row>
    <row r="317" spans="2:8" x14ac:dyDescent="0.25">
      <c r="B317" s="72" t="s">
        <v>114</v>
      </c>
      <c r="C317" s="87">
        <f>'POSEBNI DIO -RAD.DIO.'!F329</f>
        <v>0</v>
      </c>
      <c r="D317" s="87">
        <f>'POSEBNI DIO -RAD.DIO.'!G329</f>
        <v>0</v>
      </c>
      <c r="E317" s="87">
        <f>'POSEBNI DIO -RAD.DIO.'!H329</f>
        <v>0</v>
      </c>
      <c r="F317" s="87">
        <f>'POSEBNI DIO -RAD.DIO.'!I329</f>
        <v>0</v>
      </c>
      <c r="G317" s="84" t="e">
        <f t="shared" si="154"/>
        <v>#DIV/0!</v>
      </c>
      <c r="H317" s="84" t="e">
        <f t="shared" si="155"/>
        <v>#DIV/0!</v>
      </c>
    </row>
    <row r="318" spans="2:8" x14ac:dyDescent="0.25">
      <c r="B318" s="72" t="s">
        <v>115</v>
      </c>
      <c r="C318" s="87">
        <f>'POSEBNI DIO -RAD.DIO.'!F330</f>
        <v>0</v>
      </c>
      <c r="D318" s="87">
        <f>'POSEBNI DIO -RAD.DIO.'!G330</f>
        <v>500</v>
      </c>
      <c r="E318" s="87">
        <f>'POSEBNI DIO -RAD.DIO.'!H330</f>
        <v>500</v>
      </c>
      <c r="F318" s="87">
        <f>'POSEBNI DIO -RAD.DIO.'!I330</f>
        <v>0</v>
      </c>
      <c r="G318" s="84" t="e">
        <f t="shared" si="154"/>
        <v>#DIV/0!</v>
      </c>
      <c r="H318" s="84">
        <f t="shared" si="155"/>
        <v>0</v>
      </c>
    </row>
    <row r="319" spans="2:8" x14ac:dyDescent="0.25">
      <c r="B319" s="72" t="s">
        <v>116</v>
      </c>
      <c r="C319" s="87">
        <f>'POSEBNI DIO -RAD.DIO.'!F294+'POSEBNI DIO -RAD.DIO.'!F331</f>
        <v>4920</v>
      </c>
      <c r="D319" s="87">
        <f>'POSEBNI DIO -RAD.DIO.'!G294+'POSEBNI DIO -RAD.DIO.'!G331</f>
        <v>1000</v>
      </c>
      <c r="E319" s="87">
        <f>'POSEBNI DIO -RAD.DIO.'!H294+'POSEBNI DIO -RAD.DIO.'!H331</f>
        <v>1000</v>
      </c>
      <c r="F319" s="87">
        <f>'POSEBNI DIO -RAD.DIO.'!I294+'POSEBNI DIO -RAD.DIO.'!I331</f>
        <v>0</v>
      </c>
      <c r="G319" s="84">
        <f t="shared" si="154"/>
        <v>0</v>
      </c>
      <c r="H319" s="84">
        <f t="shared" si="155"/>
        <v>0</v>
      </c>
    </row>
    <row r="320" spans="2:8" x14ac:dyDescent="0.25">
      <c r="B320" s="72" t="s">
        <v>118</v>
      </c>
      <c r="C320" s="87">
        <f>'POSEBNI DIO -RAD.DIO.'!F332+'POSEBNI DIO -RAD.DIO.'!F295</f>
        <v>4185.8900000000003</v>
      </c>
      <c r="D320" s="87">
        <f>'POSEBNI DIO -RAD.DIO.'!G332+'POSEBNI DIO -RAD.DIO.'!G295</f>
        <v>4325</v>
      </c>
      <c r="E320" s="87">
        <f>'POSEBNI DIO -RAD.DIO.'!H332+'POSEBNI DIO -RAD.DIO.'!H295</f>
        <v>4325</v>
      </c>
      <c r="F320" s="87">
        <f>'POSEBNI DIO -RAD.DIO.'!I332+'POSEBNI DIO -RAD.DIO.'!I295</f>
        <v>2568.04</v>
      </c>
      <c r="G320" s="84">
        <f t="shared" si="154"/>
        <v>61.349916027415908</v>
      </c>
      <c r="H320" s="84">
        <f t="shared" si="155"/>
        <v>59.376647398843929</v>
      </c>
    </row>
    <row r="321" spans="2:8" x14ac:dyDescent="0.25">
      <c r="B321" s="72" t="s">
        <v>120</v>
      </c>
      <c r="C321" s="87">
        <f>'POSEBNI DIO -RAD.DIO.'!F333+'POSEBNI DIO -RAD.DIO.'!F296</f>
        <v>526.87</v>
      </c>
      <c r="D321" s="87">
        <f>'POSEBNI DIO -RAD.DIO.'!G333+'POSEBNI DIO -RAD.DIO.'!G296</f>
        <v>0</v>
      </c>
      <c r="E321" s="87">
        <f>'POSEBNI DIO -RAD.DIO.'!H333+'POSEBNI DIO -RAD.DIO.'!H296</f>
        <v>0</v>
      </c>
      <c r="F321" s="87">
        <f>'POSEBNI DIO -RAD.DIO.'!I333+'POSEBNI DIO -RAD.DIO.'!I296</f>
        <v>0</v>
      </c>
      <c r="G321" s="84">
        <f t="shared" si="154"/>
        <v>0</v>
      </c>
      <c r="H321" s="84" t="e">
        <f t="shared" si="155"/>
        <v>#DIV/0!</v>
      </c>
    </row>
    <row r="322" spans="2:8" x14ac:dyDescent="0.25">
      <c r="B322" s="72" t="s">
        <v>121</v>
      </c>
      <c r="C322" s="87">
        <v>0</v>
      </c>
      <c r="D322" s="87">
        <v>0</v>
      </c>
      <c r="E322" s="87">
        <v>0</v>
      </c>
      <c r="F322" s="87">
        <v>0</v>
      </c>
      <c r="G322" s="84" t="e">
        <f t="shared" si="154"/>
        <v>#DIV/0!</v>
      </c>
      <c r="H322" s="84" t="e">
        <f t="shared" si="155"/>
        <v>#DIV/0!</v>
      </c>
    </row>
    <row r="323" spans="2:8" x14ac:dyDescent="0.25">
      <c r="B323" s="72" t="s">
        <v>122</v>
      </c>
      <c r="C323" s="87">
        <f>'POSEBNI DIO -RAD.DIO.'!F335+'POSEBNI DIO -RAD.DIO.'!F297</f>
        <v>161.15</v>
      </c>
      <c r="D323" s="87">
        <f>'POSEBNI DIO -RAD.DIO.'!G335+'POSEBNI DIO -RAD.DIO.'!G297</f>
        <v>200</v>
      </c>
      <c r="E323" s="87">
        <f>'POSEBNI DIO -RAD.DIO.'!H335+'POSEBNI DIO -RAD.DIO.'!H297</f>
        <v>200</v>
      </c>
      <c r="F323" s="87">
        <f>'POSEBNI DIO -RAD.DIO.'!I335+'POSEBNI DIO -RAD.DIO.'!I297</f>
        <v>0</v>
      </c>
      <c r="G323" s="84">
        <f t="shared" si="154"/>
        <v>0</v>
      </c>
      <c r="H323" s="84">
        <f t="shared" si="155"/>
        <v>0</v>
      </c>
    </row>
    <row r="324" spans="2:8" x14ac:dyDescent="0.25">
      <c r="B324" s="72" t="s">
        <v>123</v>
      </c>
      <c r="C324" s="87">
        <f>C325</f>
        <v>1249.47</v>
      </c>
      <c r="D324" s="87">
        <f t="shared" ref="D324:F324" si="168">D325</f>
        <v>500</v>
      </c>
      <c r="E324" s="87">
        <f t="shared" si="168"/>
        <v>500</v>
      </c>
      <c r="F324" s="87">
        <f t="shared" si="168"/>
        <v>1215.5999999999999</v>
      </c>
      <c r="G324" s="84">
        <f t="shared" si="154"/>
        <v>97.289250642272322</v>
      </c>
      <c r="H324" s="84">
        <f t="shared" si="155"/>
        <v>243.12</v>
      </c>
    </row>
    <row r="325" spans="2:8" x14ac:dyDescent="0.25">
      <c r="B325" s="72" t="s">
        <v>124</v>
      </c>
      <c r="C325" s="87">
        <f>'POSEBNI DIO -RAD.DIO.'!F337</f>
        <v>1249.47</v>
      </c>
      <c r="D325" s="87">
        <f>'POSEBNI DIO -RAD.DIO.'!G337</f>
        <v>500</v>
      </c>
      <c r="E325" s="87">
        <f>'POSEBNI DIO -RAD.DIO.'!H337</f>
        <v>500</v>
      </c>
      <c r="F325" s="87">
        <f>'POSEBNI DIO -RAD.DIO.'!I337</f>
        <v>1215.5999999999999</v>
      </c>
      <c r="G325" s="84">
        <f t="shared" si="154"/>
        <v>97.289250642272322</v>
      </c>
      <c r="H325" s="84">
        <f t="shared" si="155"/>
        <v>243.12</v>
      </c>
    </row>
    <row r="326" spans="2:8" x14ac:dyDescent="0.25">
      <c r="B326" s="72" t="s">
        <v>125</v>
      </c>
      <c r="C326" s="87">
        <f>C327+C328+C330+C329</f>
        <v>1867.55</v>
      </c>
      <c r="D326" s="87">
        <f t="shared" ref="D326:F326" si="169">D327+D328+D330+D329</f>
        <v>1419</v>
      </c>
      <c r="E326" s="87">
        <f t="shared" si="169"/>
        <v>1419</v>
      </c>
      <c r="F326" s="87">
        <f t="shared" si="169"/>
        <v>249.68</v>
      </c>
      <c r="G326" s="84">
        <f t="shared" si="154"/>
        <v>13.369387700463175</v>
      </c>
      <c r="H326" s="84">
        <f t="shared" si="155"/>
        <v>17.595489781536294</v>
      </c>
    </row>
    <row r="327" spans="2:8" x14ac:dyDescent="0.25">
      <c r="B327" s="72" t="s">
        <v>127</v>
      </c>
      <c r="C327" s="87">
        <f>'POSEBNI DIO -RAD.DIO.'!F339+'POSEBNI DIO -RAD.DIO.'!F299</f>
        <v>325.2</v>
      </c>
      <c r="D327" s="87">
        <f>'POSEBNI DIO -RAD.DIO.'!G339+'POSEBNI DIO -RAD.DIO.'!G299</f>
        <v>534</v>
      </c>
      <c r="E327" s="87">
        <f>'POSEBNI DIO -RAD.DIO.'!H339+'POSEBNI DIO -RAD.DIO.'!H299</f>
        <v>534</v>
      </c>
      <c r="F327" s="87">
        <f>'POSEBNI DIO -RAD.DIO.'!I339+'POSEBNI DIO -RAD.DIO.'!I299</f>
        <v>231.1</v>
      </c>
      <c r="G327" s="84">
        <f t="shared" si="154"/>
        <v>71.063960639606393</v>
      </c>
      <c r="H327" s="84">
        <f t="shared" si="155"/>
        <v>43.277153558052433</v>
      </c>
    </row>
    <row r="328" spans="2:8" x14ac:dyDescent="0.25">
      <c r="B328" s="72" t="s">
        <v>228</v>
      </c>
      <c r="C328" s="87">
        <f>'POSEBNI DIO -RAD.DIO.'!F340</f>
        <v>93.34</v>
      </c>
      <c r="D328" s="87">
        <f>'POSEBNI DIO -RAD.DIO.'!G340</f>
        <v>35</v>
      </c>
      <c r="E328" s="87">
        <f>'POSEBNI DIO -RAD.DIO.'!H340</f>
        <v>35</v>
      </c>
      <c r="F328" s="87">
        <f>'POSEBNI DIO -RAD.DIO.'!I340</f>
        <v>0</v>
      </c>
      <c r="G328" s="84">
        <f t="shared" si="154"/>
        <v>0</v>
      </c>
      <c r="H328" s="84">
        <f t="shared" si="155"/>
        <v>0</v>
      </c>
    </row>
    <row r="329" spans="2:8" x14ac:dyDescent="0.25">
      <c r="B329" s="72" t="s">
        <v>128</v>
      </c>
      <c r="C329" s="87">
        <f>'POSEBNI DIO -RAD.DIO.'!F341</f>
        <v>0</v>
      </c>
      <c r="D329" s="87">
        <f>'POSEBNI DIO -RAD.DIO.'!G341</f>
        <v>0</v>
      </c>
      <c r="E329" s="87">
        <f>'POSEBNI DIO -RAD.DIO.'!H341</f>
        <v>0</v>
      </c>
      <c r="F329" s="87">
        <f>'POSEBNI DIO -RAD.DIO.'!I341</f>
        <v>18.579999999999998</v>
      </c>
      <c r="G329" s="84"/>
      <c r="H329" s="84"/>
    </row>
    <row r="330" spans="2:8" x14ac:dyDescent="0.25">
      <c r="B330" s="72" t="s">
        <v>129</v>
      </c>
      <c r="C330" s="87">
        <f>'POSEBNI DIO -RAD.DIO.'!F342+'POSEBNI DIO -RAD.DIO.'!F300+'POSEBNI DIO -RAD.DIO.'!F449</f>
        <v>1449.01</v>
      </c>
      <c r="D330" s="87">
        <f>'POSEBNI DIO -RAD.DIO.'!G342+'POSEBNI DIO -RAD.DIO.'!G300+'POSEBNI DIO -RAD.DIO.'!G449</f>
        <v>850</v>
      </c>
      <c r="E330" s="87">
        <f>'POSEBNI DIO -RAD.DIO.'!H342+'POSEBNI DIO -RAD.DIO.'!H300+'POSEBNI DIO -RAD.DIO.'!H449</f>
        <v>850</v>
      </c>
      <c r="F330" s="87">
        <f>'POSEBNI DIO -RAD.DIO.'!I342+'POSEBNI DIO -RAD.DIO.'!I300+'POSEBNI DIO -RAD.DIO.'!I449</f>
        <v>0</v>
      </c>
      <c r="G330" s="84">
        <f t="shared" si="154"/>
        <v>0</v>
      </c>
      <c r="H330" s="84">
        <f t="shared" si="155"/>
        <v>0</v>
      </c>
    </row>
    <row r="331" spans="2:8" x14ac:dyDescent="0.25">
      <c r="B331" s="72" t="s">
        <v>235</v>
      </c>
      <c r="C331" s="87">
        <f>C332</f>
        <v>11446</v>
      </c>
      <c r="D331" s="87">
        <f t="shared" ref="D331:F332" si="170">D332</f>
        <v>0</v>
      </c>
      <c r="E331" s="87">
        <f t="shared" si="170"/>
        <v>0</v>
      </c>
      <c r="F331" s="87">
        <f t="shared" si="170"/>
        <v>0</v>
      </c>
      <c r="G331" s="84">
        <f t="shared" si="154"/>
        <v>0</v>
      </c>
      <c r="H331" s="84" t="e">
        <f t="shared" si="155"/>
        <v>#DIV/0!</v>
      </c>
    </row>
    <row r="332" spans="2:8" x14ac:dyDescent="0.25">
      <c r="B332" s="72" t="s">
        <v>236</v>
      </c>
      <c r="C332" s="87">
        <f>C333</f>
        <v>11446</v>
      </c>
      <c r="D332" s="87">
        <f t="shared" si="170"/>
        <v>0</v>
      </c>
      <c r="E332" s="87">
        <f t="shared" si="170"/>
        <v>0</v>
      </c>
      <c r="F332" s="87">
        <f t="shared" si="170"/>
        <v>0</v>
      </c>
      <c r="G332" s="84">
        <f t="shared" si="154"/>
        <v>0</v>
      </c>
      <c r="H332" s="84" t="e">
        <f t="shared" si="155"/>
        <v>#DIV/0!</v>
      </c>
    </row>
    <row r="333" spans="2:8" x14ac:dyDescent="0.25">
      <c r="B333" s="72" t="s">
        <v>237</v>
      </c>
      <c r="C333" s="87">
        <f>'POSEBNI DIO -RAD.DIO.'!F345</f>
        <v>11446</v>
      </c>
      <c r="D333" s="87">
        <f>'POSEBNI DIO -RAD.DIO.'!G345</f>
        <v>0</v>
      </c>
      <c r="E333" s="87">
        <f>'POSEBNI DIO -RAD.DIO.'!H345</f>
        <v>0</v>
      </c>
      <c r="F333" s="87">
        <f>'POSEBNI DIO -RAD.DIO.'!I345</f>
        <v>0</v>
      </c>
      <c r="G333" s="84">
        <f t="shared" si="154"/>
        <v>0</v>
      </c>
      <c r="H333" s="84" t="e">
        <f t="shared" si="155"/>
        <v>#DIV/0!</v>
      </c>
    </row>
    <row r="334" spans="2:8" x14ac:dyDescent="0.25">
      <c r="B334" s="72" t="s">
        <v>136</v>
      </c>
      <c r="C334" s="87">
        <f>C335+C338</f>
        <v>14447.97</v>
      </c>
      <c r="D334" s="87">
        <f t="shared" ref="D334:F334" si="171">D335+D338</f>
        <v>39500</v>
      </c>
      <c r="E334" s="87">
        <f t="shared" si="171"/>
        <v>39500</v>
      </c>
      <c r="F334" s="87">
        <f t="shared" si="171"/>
        <v>3394.6</v>
      </c>
      <c r="G334" s="84">
        <f t="shared" si="154"/>
        <v>23.49534225223336</v>
      </c>
      <c r="H334" s="84">
        <f t="shared" si="155"/>
        <v>8.5939240506329124</v>
      </c>
    </row>
    <row r="335" spans="2:8" x14ac:dyDescent="0.25">
      <c r="B335" s="72" t="s">
        <v>137</v>
      </c>
      <c r="C335" s="87">
        <f>C336</f>
        <v>0</v>
      </c>
      <c r="D335" s="87">
        <f t="shared" ref="D335:F336" si="172">D336</f>
        <v>1600</v>
      </c>
      <c r="E335" s="87">
        <f t="shared" si="172"/>
        <v>1600</v>
      </c>
      <c r="F335" s="87">
        <f t="shared" si="172"/>
        <v>0</v>
      </c>
      <c r="G335" s="84" t="e">
        <f t="shared" si="154"/>
        <v>#DIV/0!</v>
      </c>
      <c r="H335" s="84">
        <f t="shared" si="155"/>
        <v>0</v>
      </c>
    </row>
    <row r="336" spans="2:8" x14ac:dyDescent="0.25">
      <c r="B336" s="72" t="s">
        <v>238</v>
      </c>
      <c r="C336" s="87">
        <f>C337</f>
        <v>0</v>
      </c>
      <c r="D336" s="87">
        <f t="shared" si="172"/>
        <v>1600</v>
      </c>
      <c r="E336" s="87">
        <f t="shared" si="172"/>
        <v>1600</v>
      </c>
      <c r="F336" s="87">
        <f t="shared" si="172"/>
        <v>0</v>
      </c>
      <c r="G336" s="84" t="e">
        <f t="shared" si="154"/>
        <v>#DIV/0!</v>
      </c>
      <c r="H336" s="84">
        <f t="shared" si="155"/>
        <v>0</v>
      </c>
    </row>
    <row r="337" spans="2:8" x14ac:dyDescent="0.25">
      <c r="B337" s="72" t="s">
        <v>138</v>
      </c>
      <c r="C337" s="87">
        <f>'POSEBNI DIO -RAD.DIO.'!F349</f>
        <v>0</v>
      </c>
      <c r="D337" s="87">
        <f>'POSEBNI DIO -RAD.DIO.'!G349</f>
        <v>1600</v>
      </c>
      <c r="E337" s="87">
        <f>'POSEBNI DIO -RAD.DIO.'!H349</f>
        <v>1600</v>
      </c>
      <c r="F337" s="87">
        <f>'POSEBNI DIO -RAD.DIO.'!I349</f>
        <v>0</v>
      </c>
      <c r="G337" s="84" t="e">
        <f t="shared" si="154"/>
        <v>#DIV/0!</v>
      </c>
      <c r="H337" s="84">
        <f t="shared" si="155"/>
        <v>0</v>
      </c>
    </row>
    <row r="338" spans="2:8" x14ac:dyDescent="0.25">
      <c r="B338" s="72" t="s">
        <v>139</v>
      </c>
      <c r="C338" s="87">
        <f>C344+C339</f>
        <v>14447.97</v>
      </c>
      <c r="D338" s="87">
        <f t="shared" ref="D338:F338" si="173">D344+D339</f>
        <v>37900</v>
      </c>
      <c r="E338" s="87">
        <f t="shared" si="173"/>
        <v>37900</v>
      </c>
      <c r="F338" s="87">
        <f t="shared" si="173"/>
        <v>3394.6</v>
      </c>
      <c r="G338" s="84">
        <f t="shared" si="154"/>
        <v>23.49534225223336</v>
      </c>
      <c r="H338" s="84">
        <f t="shared" si="155"/>
        <v>8.9567282321899722</v>
      </c>
    </row>
    <row r="339" spans="2:8" x14ac:dyDescent="0.25">
      <c r="B339" s="72" t="s">
        <v>140</v>
      </c>
      <c r="C339" s="87">
        <f>C340+C342+C343+C341</f>
        <v>13969.16</v>
      </c>
      <c r="D339" s="87">
        <f t="shared" ref="D339:F339" si="174">D340+D342+D343+D341</f>
        <v>37900</v>
      </c>
      <c r="E339" s="87">
        <f t="shared" si="174"/>
        <v>37900</v>
      </c>
      <c r="F339" s="87">
        <f t="shared" si="174"/>
        <v>3394.6</v>
      </c>
      <c r="G339" s="84">
        <f t="shared" si="154"/>
        <v>24.300673769933194</v>
      </c>
      <c r="H339" s="84">
        <f t="shared" si="155"/>
        <v>8.9567282321899722</v>
      </c>
    </row>
    <row r="340" spans="2:8" x14ac:dyDescent="0.25">
      <c r="B340" s="72" t="s">
        <v>141</v>
      </c>
      <c r="C340" s="87">
        <f>'POSEBNI DIO -RAD.DIO.'!F304+'POSEBNI DIO -RAD.DIO.'!F352</f>
        <v>11515.27</v>
      </c>
      <c r="D340" s="87">
        <f>'POSEBNI DIO -RAD.DIO.'!G304+'POSEBNI DIO -RAD.DIO.'!G352</f>
        <v>1900</v>
      </c>
      <c r="E340" s="87">
        <f>'POSEBNI DIO -RAD.DIO.'!H304+'POSEBNI DIO -RAD.DIO.'!H352</f>
        <v>1900</v>
      </c>
      <c r="F340" s="87">
        <f>'POSEBNI DIO -RAD.DIO.'!I304+'POSEBNI DIO -RAD.DIO.'!I352</f>
        <v>2654.1</v>
      </c>
      <c r="G340" s="84">
        <f t="shared" si="154"/>
        <v>23.048526000692991</v>
      </c>
      <c r="H340" s="84">
        <f t="shared" si="155"/>
        <v>139.68947368421053</v>
      </c>
    </row>
    <row r="341" spans="2:8" x14ac:dyDescent="0.25">
      <c r="B341" s="72" t="s">
        <v>280</v>
      </c>
      <c r="C341" s="87">
        <f>'POSEBNI DIO -RAD.DIO.'!F353</f>
        <v>0</v>
      </c>
      <c r="D341" s="87">
        <f>'POSEBNI DIO -RAD.DIO.'!G353</f>
        <v>0</v>
      </c>
      <c r="E341" s="87">
        <f>'POSEBNI DIO -RAD.DIO.'!H353</f>
        <v>0</v>
      </c>
      <c r="F341" s="87">
        <f>'POSEBNI DIO -RAD.DIO.'!I353</f>
        <v>0</v>
      </c>
      <c r="G341" s="84" t="e">
        <f t="shared" si="154"/>
        <v>#DIV/0!</v>
      </c>
      <c r="H341" s="84" t="e">
        <f t="shared" si="155"/>
        <v>#DIV/0!</v>
      </c>
    </row>
    <row r="342" spans="2:8" x14ac:dyDescent="0.25">
      <c r="B342" s="72" t="s">
        <v>142</v>
      </c>
      <c r="C342" s="87">
        <f>'POSEBNI DIO -RAD.DIO.'!F354</f>
        <v>0</v>
      </c>
      <c r="D342" s="87">
        <f>'POSEBNI DIO -RAD.DIO.'!G354</f>
        <v>0</v>
      </c>
      <c r="E342" s="87">
        <f>'POSEBNI DIO -RAD.DIO.'!H354</f>
        <v>0</v>
      </c>
      <c r="F342" s="87">
        <f>'POSEBNI DIO -RAD.DIO.'!I354</f>
        <v>740.5</v>
      </c>
      <c r="G342" s="84" t="e">
        <f t="shared" si="154"/>
        <v>#DIV/0!</v>
      </c>
      <c r="H342" s="84" t="e">
        <f t="shared" si="155"/>
        <v>#DIV/0!</v>
      </c>
    </row>
    <row r="343" spans="2:8" x14ac:dyDescent="0.25">
      <c r="B343" s="72" t="s">
        <v>143</v>
      </c>
      <c r="C343" s="87">
        <f>'POSEBNI DIO -RAD.DIO.'!F355</f>
        <v>2453.89</v>
      </c>
      <c r="D343" s="87">
        <f>'POSEBNI DIO -RAD.DIO.'!G355</f>
        <v>36000</v>
      </c>
      <c r="E343" s="87">
        <f>'POSEBNI DIO -RAD.DIO.'!H355</f>
        <v>36000</v>
      </c>
      <c r="F343" s="87">
        <f>'POSEBNI DIO -RAD.DIO.'!I355</f>
        <v>0</v>
      </c>
      <c r="G343" s="84">
        <f t="shared" si="154"/>
        <v>0</v>
      </c>
      <c r="H343" s="84">
        <f t="shared" si="155"/>
        <v>0</v>
      </c>
    </row>
    <row r="344" spans="2:8" x14ac:dyDescent="0.25">
      <c r="B344" s="72" t="s">
        <v>144</v>
      </c>
      <c r="C344" s="87">
        <f>C345</f>
        <v>478.81</v>
      </c>
      <c r="D344" s="87">
        <f t="shared" ref="D344:F344" si="175">D345</f>
        <v>0</v>
      </c>
      <c r="E344" s="87">
        <f t="shared" si="175"/>
        <v>0</v>
      </c>
      <c r="F344" s="87">
        <f t="shared" si="175"/>
        <v>0</v>
      </c>
      <c r="G344" s="84">
        <f t="shared" si="154"/>
        <v>0</v>
      </c>
      <c r="H344" s="84" t="e">
        <f t="shared" si="155"/>
        <v>#DIV/0!</v>
      </c>
    </row>
    <row r="345" spans="2:8" x14ac:dyDescent="0.25">
      <c r="B345" s="72" t="s">
        <v>145</v>
      </c>
      <c r="C345" s="87">
        <f>'POSEBNI DIO -RAD.DIO.'!F357</f>
        <v>478.81</v>
      </c>
      <c r="D345" s="87">
        <f>'POSEBNI DIO -RAD.DIO.'!G357</f>
        <v>0</v>
      </c>
      <c r="E345" s="87">
        <f>'POSEBNI DIO -RAD.DIO.'!H357</f>
        <v>0</v>
      </c>
      <c r="F345" s="87">
        <f>'POSEBNI DIO -RAD.DIO.'!I357</f>
        <v>0</v>
      </c>
      <c r="G345" s="84">
        <f t="shared" si="154"/>
        <v>0</v>
      </c>
      <c r="H345" s="84" t="e">
        <f t="shared" si="155"/>
        <v>#DIV/0!</v>
      </c>
    </row>
    <row r="346" spans="2:8" x14ac:dyDescent="0.25">
      <c r="B346" s="125" t="s">
        <v>310</v>
      </c>
      <c r="C346" s="87">
        <f>C347+C382</f>
        <v>58213.020000000004</v>
      </c>
      <c r="D346" s="87">
        <f t="shared" ref="D346:F346" si="176">D347+D382</f>
        <v>6500</v>
      </c>
      <c r="E346" s="87">
        <f t="shared" si="176"/>
        <v>6500</v>
      </c>
      <c r="F346" s="87">
        <f t="shared" si="176"/>
        <v>58946.55</v>
      </c>
      <c r="G346" s="84">
        <f t="shared" si="154"/>
        <v>101.2600789307959</v>
      </c>
      <c r="H346" s="84">
        <f t="shared" si="155"/>
        <v>906.87</v>
      </c>
    </row>
    <row r="347" spans="2:8" x14ac:dyDescent="0.25">
      <c r="B347" s="74" t="s">
        <v>148</v>
      </c>
      <c r="C347" s="87">
        <f>C355+C348</f>
        <v>27539.18</v>
      </c>
      <c r="D347" s="87">
        <f t="shared" ref="D347:F347" si="177">D355+D348</f>
        <v>6500</v>
      </c>
      <c r="E347" s="87">
        <f t="shared" si="177"/>
        <v>6500</v>
      </c>
      <c r="F347" s="87">
        <f t="shared" si="177"/>
        <v>42969.630000000005</v>
      </c>
      <c r="G347" s="84">
        <f t="shared" si="154"/>
        <v>156.03089852348546</v>
      </c>
      <c r="H347" s="84">
        <f t="shared" si="155"/>
        <v>661.07123076923085</v>
      </c>
    </row>
    <row r="348" spans="2:8" x14ac:dyDescent="0.25">
      <c r="B348" s="74" t="s">
        <v>99</v>
      </c>
      <c r="C348" s="87">
        <f>C349+C351+C353</f>
        <v>21637.170000000002</v>
      </c>
      <c r="D348" s="87">
        <f t="shared" ref="D348:F348" si="178">D349+D351+D353</f>
        <v>0</v>
      </c>
      <c r="E348" s="87">
        <f t="shared" si="178"/>
        <v>0</v>
      </c>
      <c r="F348" s="87">
        <f t="shared" si="178"/>
        <v>14594.09</v>
      </c>
      <c r="G348" s="84">
        <f t="shared" si="154"/>
        <v>67.449162713977842</v>
      </c>
      <c r="H348" s="84" t="e">
        <f t="shared" si="155"/>
        <v>#DIV/0!</v>
      </c>
    </row>
    <row r="349" spans="2:8" x14ac:dyDescent="0.25">
      <c r="B349" s="74" t="s">
        <v>227</v>
      </c>
      <c r="C349" s="87">
        <f>C350</f>
        <v>17885.990000000002</v>
      </c>
      <c r="D349" s="87">
        <f t="shared" ref="D349:F349" si="179">D350</f>
        <v>0</v>
      </c>
      <c r="E349" s="87">
        <f t="shared" si="179"/>
        <v>0</v>
      </c>
      <c r="F349" s="87">
        <f t="shared" si="179"/>
        <v>12183.77</v>
      </c>
      <c r="G349" s="84">
        <f t="shared" si="154"/>
        <v>68.119069729995374</v>
      </c>
      <c r="H349" s="84" t="e">
        <f t="shared" si="155"/>
        <v>#DIV/0!</v>
      </c>
    </row>
    <row r="350" spans="2:8" x14ac:dyDescent="0.25">
      <c r="B350" s="72" t="s">
        <v>95</v>
      </c>
      <c r="C350" s="87">
        <f>'POSEBNI DIO -RAD.DIO.'!F513</f>
        <v>17885.990000000002</v>
      </c>
      <c r="D350" s="87">
        <f>'POSEBNI DIO -RAD.DIO.'!G513</f>
        <v>0</v>
      </c>
      <c r="E350" s="87">
        <f>'POSEBNI DIO -RAD.DIO.'!H513</f>
        <v>0</v>
      </c>
      <c r="F350" s="87">
        <f>'POSEBNI DIO -RAD.DIO.'!I513</f>
        <v>12183.77</v>
      </c>
      <c r="G350" s="84">
        <f t="shared" si="154"/>
        <v>68.119069729995374</v>
      </c>
      <c r="H350" s="84" t="e">
        <f t="shared" si="155"/>
        <v>#DIV/0!</v>
      </c>
    </row>
    <row r="351" spans="2:8" x14ac:dyDescent="0.25">
      <c r="B351" s="72" t="s">
        <v>100</v>
      </c>
      <c r="C351" s="87">
        <f>C352</f>
        <v>800</v>
      </c>
      <c r="D351" s="87">
        <f t="shared" ref="D351:F351" si="180">D352</f>
        <v>0</v>
      </c>
      <c r="E351" s="87">
        <f t="shared" si="180"/>
        <v>0</v>
      </c>
      <c r="F351" s="87">
        <f t="shared" si="180"/>
        <v>400</v>
      </c>
      <c r="G351" s="84">
        <f t="shared" si="154"/>
        <v>50</v>
      </c>
      <c r="H351" s="84" t="e">
        <f t="shared" si="155"/>
        <v>#DIV/0!</v>
      </c>
    </row>
    <row r="352" spans="2:8" x14ac:dyDescent="0.25">
      <c r="B352" s="72" t="s">
        <v>96</v>
      </c>
      <c r="C352" s="87">
        <f>'POSEBNI DIO -RAD.DIO.'!F515</f>
        <v>800</v>
      </c>
      <c r="D352" s="87">
        <f>'POSEBNI DIO -RAD.DIO.'!G515</f>
        <v>0</v>
      </c>
      <c r="E352" s="87">
        <f>'POSEBNI DIO -RAD.DIO.'!H515</f>
        <v>0</v>
      </c>
      <c r="F352" s="87">
        <f>'POSEBNI DIO -RAD.DIO.'!I515</f>
        <v>400</v>
      </c>
      <c r="G352" s="84">
        <f t="shared" si="154"/>
        <v>50</v>
      </c>
      <c r="H352" s="84" t="e">
        <f t="shared" si="155"/>
        <v>#DIV/0!</v>
      </c>
    </row>
    <row r="353" spans="2:8" x14ac:dyDescent="0.25">
      <c r="B353" s="72" t="s">
        <v>101</v>
      </c>
      <c r="C353" s="87">
        <f>C354</f>
        <v>2951.18</v>
      </c>
      <c r="D353" s="87">
        <f t="shared" ref="D353:F353" si="181">D354</f>
        <v>0</v>
      </c>
      <c r="E353" s="87">
        <f t="shared" si="181"/>
        <v>0</v>
      </c>
      <c r="F353" s="87">
        <f t="shared" si="181"/>
        <v>2010.32</v>
      </c>
      <c r="G353" s="84">
        <f t="shared" si="154"/>
        <v>68.119193000765804</v>
      </c>
      <c r="H353" s="84" t="e">
        <f t="shared" si="155"/>
        <v>#DIV/0!</v>
      </c>
    </row>
    <row r="354" spans="2:8" x14ac:dyDescent="0.25">
      <c r="B354" s="72" t="s">
        <v>97</v>
      </c>
      <c r="C354" s="87">
        <f>'POSEBNI DIO -RAD.DIO.'!F517</f>
        <v>2951.18</v>
      </c>
      <c r="D354" s="87">
        <f>'POSEBNI DIO -RAD.DIO.'!G517</f>
        <v>0</v>
      </c>
      <c r="E354" s="87">
        <f>'POSEBNI DIO -RAD.DIO.'!H517</f>
        <v>0</v>
      </c>
      <c r="F354" s="87">
        <f>'POSEBNI DIO -RAD.DIO.'!I517</f>
        <v>2010.32</v>
      </c>
      <c r="G354" s="84">
        <f t="shared" si="154"/>
        <v>68.119193000765804</v>
      </c>
      <c r="H354" s="84" t="e">
        <f t="shared" si="155"/>
        <v>#DIV/0!</v>
      </c>
    </row>
    <row r="355" spans="2:8" x14ac:dyDescent="0.25">
      <c r="B355" s="72" t="s">
        <v>102</v>
      </c>
      <c r="C355" s="87">
        <f>C356+C367+C375+C377+C361</f>
        <v>5902.01</v>
      </c>
      <c r="D355" s="87">
        <f t="shared" ref="D355:F355" si="182">D356+D367+D375+D377+D361</f>
        <v>6500</v>
      </c>
      <c r="E355" s="87">
        <f t="shared" si="182"/>
        <v>6500</v>
      </c>
      <c r="F355" s="87">
        <f t="shared" si="182"/>
        <v>28375.54</v>
      </c>
      <c r="G355" s="84">
        <f t="shared" si="154"/>
        <v>480.7775656090044</v>
      </c>
      <c r="H355" s="84">
        <f t="shared" si="155"/>
        <v>436.54676923076926</v>
      </c>
    </row>
    <row r="356" spans="2:8" x14ac:dyDescent="0.25">
      <c r="B356" s="72" t="s">
        <v>103</v>
      </c>
      <c r="C356" s="87">
        <f>C357+C358+C359+C360</f>
        <v>5034.28</v>
      </c>
      <c r="D356" s="87">
        <f t="shared" ref="D356:F356" si="183">D357+D358+D359+D360</f>
        <v>6500</v>
      </c>
      <c r="E356" s="87">
        <f t="shared" si="183"/>
        <v>6500</v>
      </c>
      <c r="F356" s="87">
        <f t="shared" si="183"/>
        <v>17046.22</v>
      </c>
      <c r="G356" s="84">
        <f t="shared" si="154"/>
        <v>338.60293825532153</v>
      </c>
      <c r="H356" s="84">
        <f t="shared" si="155"/>
        <v>262.24953846153846</v>
      </c>
    </row>
    <row r="357" spans="2:8" x14ac:dyDescent="0.25">
      <c r="B357" s="72" t="s">
        <v>104</v>
      </c>
      <c r="C357" s="87">
        <f>'POSEBNI DIO -RAD.DIO.'!F520+'POSEBNI DIO -RAD.DIO.'!F495</f>
        <v>2969</v>
      </c>
      <c r="D357" s="87">
        <f>'POSEBNI DIO -RAD.DIO.'!G520+'POSEBNI DIO -RAD.DIO.'!G495</f>
        <v>5000</v>
      </c>
      <c r="E357" s="87">
        <f>'POSEBNI DIO -RAD.DIO.'!H520+'POSEBNI DIO -RAD.DIO.'!H495</f>
        <v>5000</v>
      </c>
      <c r="F357" s="87">
        <f>'POSEBNI DIO -RAD.DIO.'!I520+'POSEBNI DIO -RAD.DIO.'!I495</f>
        <v>14676.640000000001</v>
      </c>
      <c r="G357" s="84">
        <f t="shared" si="154"/>
        <v>494.32940383967673</v>
      </c>
      <c r="H357" s="84">
        <f t="shared" si="155"/>
        <v>293.53280000000001</v>
      </c>
    </row>
    <row r="358" spans="2:8" x14ac:dyDescent="0.25">
      <c r="B358" s="72" t="s">
        <v>105</v>
      </c>
      <c r="C358" s="87">
        <f>'POSEBNI DIO -RAD.DIO.'!F521</f>
        <v>917.78</v>
      </c>
      <c r="D358" s="87">
        <f>'POSEBNI DIO -RAD.DIO.'!G521</f>
        <v>0</v>
      </c>
      <c r="E358" s="87">
        <f>'POSEBNI DIO -RAD.DIO.'!H521</f>
        <v>0</v>
      </c>
      <c r="F358" s="87">
        <f>'POSEBNI DIO -RAD.DIO.'!I521</f>
        <v>404.58</v>
      </c>
      <c r="G358" s="84">
        <f t="shared" si="154"/>
        <v>44.082459848765495</v>
      </c>
      <c r="H358" s="84" t="e">
        <f t="shared" si="155"/>
        <v>#DIV/0!</v>
      </c>
    </row>
    <row r="359" spans="2:8" x14ac:dyDescent="0.25">
      <c r="B359" s="72" t="s">
        <v>106</v>
      </c>
      <c r="C359" s="87">
        <f>'POSEBNI DIO -RAD.DIO.'!F522+'POSEBNI DIO -RAD.DIO.'!F497</f>
        <v>999</v>
      </c>
      <c r="D359" s="87">
        <f>'POSEBNI DIO -RAD.DIO.'!G522+'POSEBNI DIO -RAD.DIO.'!G497</f>
        <v>1500</v>
      </c>
      <c r="E359" s="87">
        <f>'POSEBNI DIO -RAD.DIO.'!H522+'POSEBNI DIO -RAD.DIO.'!H497</f>
        <v>1500</v>
      </c>
      <c r="F359" s="87">
        <f>'POSEBNI DIO -RAD.DIO.'!I522+'POSEBNI DIO -RAD.DIO.'!I497</f>
        <v>1965</v>
      </c>
      <c r="G359" s="84">
        <f t="shared" si="154"/>
        <v>196.6966966966967</v>
      </c>
      <c r="H359" s="84">
        <f t="shared" si="155"/>
        <v>131</v>
      </c>
    </row>
    <row r="360" spans="2:8" x14ac:dyDescent="0.25">
      <c r="B360" s="72" t="s">
        <v>149</v>
      </c>
      <c r="C360" s="87">
        <f>'POSEBNI DIO -RAD.DIO.'!F523</f>
        <v>148.5</v>
      </c>
      <c r="D360" s="87">
        <f>'POSEBNI DIO -RAD.DIO.'!G523</f>
        <v>0</v>
      </c>
      <c r="E360" s="87">
        <f>'POSEBNI DIO -RAD.DIO.'!H523</f>
        <v>0</v>
      </c>
      <c r="F360" s="87">
        <f>'POSEBNI DIO -RAD.DIO.'!I523</f>
        <v>0</v>
      </c>
      <c r="G360" s="84">
        <f t="shared" si="154"/>
        <v>0</v>
      </c>
      <c r="H360" s="84" t="e">
        <f t="shared" si="155"/>
        <v>#DIV/0!</v>
      </c>
    </row>
    <row r="361" spans="2:8" x14ac:dyDescent="0.25">
      <c r="B361" s="72" t="s">
        <v>107</v>
      </c>
      <c r="C361" s="87">
        <f>C362+C363+C364+C365+C366</f>
        <v>327.73</v>
      </c>
      <c r="D361" s="87">
        <f t="shared" ref="D361:F361" si="184">D362+D363+D364+D365+D366</f>
        <v>0</v>
      </c>
      <c r="E361" s="87">
        <f t="shared" si="184"/>
        <v>0</v>
      </c>
      <c r="F361" s="87">
        <f t="shared" si="184"/>
        <v>433.72</v>
      </c>
      <c r="G361" s="84">
        <f t="shared" si="154"/>
        <v>132.34064626369269</v>
      </c>
      <c r="H361" s="84" t="e">
        <f t="shared" si="155"/>
        <v>#DIV/0!</v>
      </c>
    </row>
    <row r="362" spans="2:8" x14ac:dyDescent="0.25">
      <c r="B362" s="72" t="s">
        <v>108</v>
      </c>
      <c r="C362" s="87">
        <f>'POSEBNI DIO -RAD.DIO.'!F525</f>
        <v>0</v>
      </c>
      <c r="D362" s="87">
        <f>'POSEBNI DIO -RAD.DIO.'!G525</f>
        <v>0</v>
      </c>
      <c r="E362" s="87">
        <f>'POSEBNI DIO -RAD.DIO.'!H525</f>
        <v>0</v>
      </c>
      <c r="F362" s="87">
        <f>'POSEBNI DIO -RAD.DIO.'!I525</f>
        <v>0</v>
      </c>
      <c r="G362" s="84" t="e">
        <f t="shared" si="154"/>
        <v>#DIV/0!</v>
      </c>
      <c r="H362" s="84" t="e">
        <f t="shared" si="155"/>
        <v>#DIV/0!</v>
      </c>
    </row>
    <row r="363" spans="2:8" x14ac:dyDescent="0.25">
      <c r="B363" s="72" t="s">
        <v>109</v>
      </c>
      <c r="C363" s="87">
        <f>'POSEBNI DIO -RAD.DIO.'!F526</f>
        <v>0</v>
      </c>
      <c r="D363" s="87">
        <f>'POSEBNI DIO -RAD.DIO.'!G526</f>
        <v>0</v>
      </c>
      <c r="E363" s="87">
        <f>'POSEBNI DIO -RAD.DIO.'!H526</f>
        <v>0</v>
      </c>
      <c r="F363" s="87">
        <f>'POSEBNI DIO -RAD.DIO.'!I526</f>
        <v>84.39</v>
      </c>
      <c r="G363" s="84" t="e">
        <f t="shared" si="154"/>
        <v>#DIV/0!</v>
      </c>
      <c r="H363" s="84" t="e">
        <f t="shared" si="155"/>
        <v>#DIV/0!</v>
      </c>
    </row>
    <row r="364" spans="2:8" x14ac:dyDescent="0.25">
      <c r="B364" s="72" t="s">
        <v>111</v>
      </c>
      <c r="C364" s="87">
        <f>'POSEBNI DIO -RAD.DIO.'!F527</f>
        <v>254.83</v>
      </c>
      <c r="D364" s="87">
        <f>'POSEBNI DIO -RAD.DIO.'!G527</f>
        <v>0</v>
      </c>
      <c r="E364" s="87">
        <f>'POSEBNI DIO -RAD.DIO.'!H527</f>
        <v>0</v>
      </c>
      <c r="F364" s="87">
        <f>'POSEBNI DIO -RAD.DIO.'!I527</f>
        <v>32.17</v>
      </c>
      <c r="G364" s="84">
        <f t="shared" si="154"/>
        <v>12.624102342738297</v>
      </c>
      <c r="H364" s="84" t="e">
        <f t="shared" si="155"/>
        <v>#DIV/0!</v>
      </c>
    </row>
    <row r="365" spans="2:8" x14ac:dyDescent="0.25">
      <c r="B365" s="72" t="s">
        <v>112</v>
      </c>
      <c r="C365" s="87">
        <f>'POSEBNI DIO -RAD.DIO.'!F528</f>
        <v>0</v>
      </c>
      <c r="D365" s="87">
        <f>'POSEBNI DIO -RAD.DIO.'!G528</f>
        <v>0</v>
      </c>
      <c r="E365" s="87">
        <f>'POSEBNI DIO -RAD.DIO.'!H528</f>
        <v>0</v>
      </c>
      <c r="F365" s="87">
        <f>'POSEBNI DIO -RAD.DIO.'!I528</f>
        <v>317.16000000000003</v>
      </c>
      <c r="G365" s="84" t="e">
        <f t="shared" si="154"/>
        <v>#DIV/0!</v>
      </c>
      <c r="H365" s="84" t="e">
        <f t="shared" si="155"/>
        <v>#DIV/0!</v>
      </c>
    </row>
    <row r="366" spans="2:8" x14ac:dyDescent="0.25">
      <c r="B366" s="72" t="s">
        <v>231</v>
      </c>
      <c r="C366" s="87">
        <f>'POSEBNI DIO -RAD.DIO.'!F529</f>
        <v>72.900000000000006</v>
      </c>
      <c r="D366" s="87">
        <f>'POSEBNI DIO -RAD.DIO.'!G529</f>
        <v>0</v>
      </c>
      <c r="E366" s="87">
        <f>'POSEBNI DIO -RAD.DIO.'!H529</f>
        <v>0</v>
      </c>
      <c r="F366" s="87">
        <f>'POSEBNI DIO -RAD.DIO.'!I529</f>
        <v>0</v>
      </c>
      <c r="G366" s="84">
        <f t="shared" si="154"/>
        <v>0</v>
      </c>
      <c r="H366" s="84" t="e">
        <f t="shared" si="155"/>
        <v>#DIV/0!</v>
      </c>
    </row>
    <row r="367" spans="2:8" x14ac:dyDescent="0.25">
      <c r="B367" s="72" t="s">
        <v>113</v>
      </c>
      <c r="C367" s="87">
        <f>C368+C369+C370+C371+C372+C373+C374</f>
        <v>0</v>
      </c>
      <c r="D367" s="87">
        <f t="shared" ref="D367:F367" si="185">D368+D369+D370+D371+D372+D373+D374</f>
        <v>0</v>
      </c>
      <c r="E367" s="87">
        <f t="shared" si="185"/>
        <v>0</v>
      </c>
      <c r="F367" s="87">
        <f t="shared" si="185"/>
        <v>6600</v>
      </c>
      <c r="G367" s="84" t="e">
        <f t="shared" si="154"/>
        <v>#DIV/0!</v>
      </c>
      <c r="H367" s="84" t="e">
        <f t="shared" si="155"/>
        <v>#DIV/0!</v>
      </c>
    </row>
    <row r="368" spans="2:8" x14ac:dyDescent="0.25">
      <c r="B368" s="72" t="s">
        <v>114</v>
      </c>
      <c r="C368" s="87">
        <f>'POSEBNI DIO -RAD.DIO.'!F531</f>
        <v>0</v>
      </c>
      <c r="D368" s="87">
        <f>'POSEBNI DIO -RAD.DIO.'!G531</f>
        <v>0</v>
      </c>
      <c r="E368" s="87">
        <f>'POSEBNI DIO -RAD.DIO.'!H531</f>
        <v>0</v>
      </c>
      <c r="F368" s="87">
        <f>'POSEBNI DIO -RAD.DIO.'!I531</f>
        <v>0</v>
      </c>
      <c r="G368" s="84" t="e">
        <f t="shared" si="154"/>
        <v>#DIV/0!</v>
      </c>
      <c r="H368" s="84" t="e">
        <f t="shared" si="155"/>
        <v>#DIV/0!</v>
      </c>
    </row>
    <row r="369" spans="2:8" x14ac:dyDescent="0.25">
      <c r="B369" s="72" t="s">
        <v>115</v>
      </c>
      <c r="C369" s="87">
        <f>'POSEBNI DIO -RAD.DIO.'!F532</f>
        <v>0</v>
      </c>
      <c r="D369" s="87">
        <f>'POSEBNI DIO -RAD.DIO.'!G532</f>
        <v>0</v>
      </c>
      <c r="E369" s="87">
        <f>'POSEBNI DIO -RAD.DIO.'!H532</f>
        <v>0</v>
      </c>
      <c r="F369" s="87">
        <f>'POSEBNI DIO -RAD.DIO.'!I532</f>
        <v>0</v>
      </c>
      <c r="G369" s="84" t="e">
        <f t="shared" si="154"/>
        <v>#DIV/0!</v>
      </c>
      <c r="H369" s="84" t="e">
        <f t="shared" si="155"/>
        <v>#DIV/0!</v>
      </c>
    </row>
    <row r="370" spans="2:8" x14ac:dyDescent="0.25">
      <c r="B370" s="72" t="s">
        <v>116</v>
      </c>
      <c r="C370" s="87">
        <f>'POSEBNI DIO -RAD.DIO.'!F533</f>
        <v>0</v>
      </c>
      <c r="D370" s="87">
        <f>'POSEBNI DIO -RAD.DIO.'!G533</f>
        <v>0</v>
      </c>
      <c r="E370" s="87">
        <f>'POSEBNI DIO -RAD.DIO.'!H533</f>
        <v>0</v>
      </c>
      <c r="F370" s="87">
        <f>'POSEBNI DIO -RAD.DIO.'!I533</f>
        <v>2600</v>
      </c>
      <c r="G370" s="84" t="e">
        <f t="shared" si="154"/>
        <v>#DIV/0!</v>
      </c>
      <c r="H370" s="84" t="e">
        <f t="shared" si="155"/>
        <v>#DIV/0!</v>
      </c>
    </row>
    <row r="371" spans="2:8" x14ac:dyDescent="0.25">
      <c r="B371" s="72" t="s">
        <v>118</v>
      </c>
      <c r="C371" s="87">
        <f>'POSEBNI DIO -RAD.DIO.'!F534</f>
        <v>0</v>
      </c>
      <c r="D371" s="87">
        <f>'POSEBNI DIO -RAD.DIO.'!G534</f>
        <v>0</v>
      </c>
      <c r="E371" s="87">
        <f>'POSEBNI DIO -RAD.DIO.'!H534</f>
        <v>0</v>
      </c>
      <c r="F371" s="87">
        <f>'POSEBNI DIO -RAD.DIO.'!I534</f>
        <v>0</v>
      </c>
      <c r="G371" s="84" t="e">
        <f t="shared" si="154"/>
        <v>#DIV/0!</v>
      </c>
      <c r="H371" s="84" t="e">
        <f t="shared" si="155"/>
        <v>#DIV/0!</v>
      </c>
    </row>
    <row r="372" spans="2:8" x14ac:dyDescent="0.25">
      <c r="B372" s="72" t="s">
        <v>120</v>
      </c>
      <c r="C372" s="87">
        <f>'POSEBNI DIO -RAD.DIO.'!F535+'POSEBNI DIO -RAD.DIO.'!F503</f>
        <v>0</v>
      </c>
      <c r="D372" s="87">
        <f>'POSEBNI DIO -RAD.DIO.'!G535+'POSEBNI DIO -RAD.DIO.'!G503</f>
        <v>0</v>
      </c>
      <c r="E372" s="87">
        <f>'POSEBNI DIO -RAD.DIO.'!H535+'POSEBNI DIO -RAD.DIO.'!H503</f>
        <v>0</v>
      </c>
      <c r="F372" s="87">
        <f>'POSEBNI DIO -RAD.DIO.'!I535+'POSEBNI DIO -RAD.DIO.'!I503</f>
        <v>4000</v>
      </c>
      <c r="G372" s="84" t="e">
        <f t="shared" si="154"/>
        <v>#DIV/0!</v>
      </c>
      <c r="H372" s="84" t="e">
        <f t="shared" si="155"/>
        <v>#DIV/0!</v>
      </c>
    </row>
    <row r="373" spans="2:8" x14ac:dyDescent="0.25">
      <c r="B373" s="72" t="s">
        <v>121</v>
      </c>
      <c r="C373" s="87">
        <f>'POSEBNI DIO -RAD.DIO.'!F536</f>
        <v>0</v>
      </c>
      <c r="D373" s="87">
        <f>'POSEBNI DIO -RAD.DIO.'!G536</f>
        <v>0</v>
      </c>
      <c r="E373" s="87">
        <f>'POSEBNI DIO -RAD.DIO.'!H536</f>
        <v>0</v>
      </c>
      <c r="F373" s="87">
        <f>'POSEBNI DIO -RAD.DIO.'!I536</f>
        <v>0</v>
      </c>
      <c r="G373" s="84" t="e">
        <f t="shared" si="154"/>
        <v>#DIV/0!</v>
      </c>
      <c r="H373" s="84" t="e">
        <f t="shared" si="155"/>
        <v>#DIV/0!</v>
      </c>
    </row>
    <row r="374" spans="2:8" x14ac:dyDescent="0.25">
      <c r="B374" s="72" t="s">
        <v>122</v>
      </c>
      <c r="C374" s="87">
        <f>'POSEBNI DIO -RAD.DIO.'!F537</f>
        <v>0</v>
      </c>
      <c r="D374" s="87">
        <f>'POSEBNI DIO -RAD.DIO.'!G537</f>
        <v>0</v>
      </c>
      <c r="E374" s="87">
        <f>'POSEBNI DIO -RAD.DIO.'!H537</f>
        <v>0</v>
      </c>
      <c r="F374" s="87">
        <f>'POSEBNI DIO -RAD.DIO.'!I537</f>
        <v>0</v>
      </c>
      <c r="G374" s="84" t="e">
        <f t="shared" si="154"/>
        <v>#DIV/0!</v>
      </c>
      <c r="H374" s="84" t="e">
        <f t="shared" si="155"/>
        <v>#DIV/0!</v>
      </c>
    </row>
    <row r="375" spans="2:8" x14ac:dyDescent="0.25">
      <c r="B375" s="72" t="s">
        <v>123</v>
      </c>
      <c r="C375" s="87">
        <f>C376</f>
        <v>0</v>
      </c>
      <c r="D375" s="87">
        <f t="shared" ref="D375:F375" si="186">D376</f>
        <v>0</v>
      </c>
      <c r="E375" s="87">
        <f t="shared" si="186"/>
        <v>0</v>
      </c>
      <c r="F375" s="87">
        <f t="shared" si="186"/>
        <v>1130.57</v>
      </c>
      <c r="G375" s="84" t="e">
        <f t="shared" si="154"/>
        <v>#DIV/0!</v>
      </c>
      <c r="H375" s="84" t="e">
        <f t="shared" si="155"/>
        <v>#DIV/0!</v>
      </c>
    </row>
    <row r="376" spans="2:8" x14ac:dyDescent="0.25">
      <c r="B376" s="72" t="s">
        <v>124</v>
      </c>
      <c r="C376" s="87">
        <f>'POSEBNI DIO -RAD.DIO.'!F539</f>
        <v>0</v>
      </c>
      <c r="D376" s="87">
        <f>'POSEBNI DIO -RAD.DIO.'!G539</f>
        <v>0</v>
      </c>
      <c r="E376" s="87">
        <f>'POSEBNI DIO -RAD.DIO.'!H539</f>
        <v>0</v>
      </c>
      <c r="F376" s="87">
        <f>'POSEBNI DIO -RAD.DIO.'!I539</f>
        <v>1130.57</v>
      </c>
      <c r="G376" s="84" t="e">
        <f t="shared" si="154"/>
        <v>#DIV/0!</v>
      </c>
      <c r="H376" s="84" t="e">
        <f t="shared" si="155"/>
        <v>#DIV/0!</v>
      </c>
    </row>
    <row r="377" spans="2:8" x14ac:dyDescent="0.25">
      <c r="B377" s="72" t="s">
        <v>125</v>
      </c>
      <c r="C377" s="87">
        <f>C378+C379+C380+C381</f>
        <v>540</v>
      </c>
      <c r="D377" s="87">
        <f t="shared" ref="D377:F377" si="187">D378+D379+D380+D381</f>
        <v>0</v>
      </c>
      <c r="E377" s="87">
        <f t="shared" si="187"/>
        <v>0</v>
      </c>
      <c r="F377" s="87">
        <f t="shared" si="187"/>
        <v>3165.0299999999997</v>
      </c>
      <c r="G377" s="84">
        <f t="shared" si="154"/>
        <v>586.11666666666667</v>
      </c>
      <c r="H377" s="84" t="e">
        <f t="shared" si="155"/>
        <v>#DIV/0!</v>
      </c>
    </row>
    <row r="378" spans="2:8" x14ac:dyDescent="0.25">
      <c r="B378" s="72" t="s">
        <v>127</v>
      </c>
      <c r="C378" s="87">
        <f>'POSEBNI DIO -RAD.DIO.'!F541+'POSEBNI DIO -RAD.DIO.'!F506</f>
        <v>540</v>
      </c>
      <c r="D378" s="87">
        <f>'POSEBNI DIO -RAD.DIO.'!G541+'POSEBNI DIO -RAD.DIO.'!G506</f>
        <v>0</v>
      </c>
      <c r="E378" s="87">
        <f>'POSEBNI DIO -RAD.DIO.'!H541+'POSEBNI DIO -RAD.DIO.'!H506</f>
        <v>0</v>
      </c>
      <c r="F378" s="87">
        <f>'POSEBNI DIO -RAD.DIO.'!I541+'POSEBNI DIO -RAD.DIO.'!I506</f>
        <v>1165.03</v>
      </c>
      <c r="G378" s="84">
        <f t="shared" si="154"/>
        <v>215.74629629629629</v>
      </c>
      <c r="H378" s="84" t="e">
        <f t="shared" si="155"/>
        <v>#DIV/0!</v>
      </c>
    </row>
    <row r="379" spans="2:8" x14ac:dyDescent="0.25">
      <c r="B379" s="72" t="s">
        <v>228</v>
      </c>
      <c r="C379" s="87">
        <f>'POSEBNI DIO -RAD.DIO.'!F542</f>
        <v>0</v>
      </c>
      <c r="D379" s="87">
        <f>'POSEBNI DIO -RAD.DIO.'!G542</f>
        <v>0</v>
      </c>
      <c r="E379" s="87">
        <f>'POSEBNI DIO -RAD.DIO.'!H542</f>
        <v>0</v>
      </c>
      <c r="F379" s="87">
        <f>'POSEBNI DIO -RAD.DIO.'!I542</f>
        <v>2000</v>
      </c>
      <c r="G379" s="84" t="e">
        <f t="shared" si="154"/>
        <v>#DIV/0!</v>
      </c>
      <c r="H379" s="84" t="e">
        <f t="shared" si="155"/>
        <v>#DIV/0!</v>
      </c>
    </row>
    <row r="380" spans="2:8" x14ac:dyDescent="0.25">
      <c r="B380" s="72" t="s">
        <v>128</v>
      </c>
      <c r="C380" s="87">
        <f>'POSEBNI DIO -RAD.DIO.'!F543</f>
        <v>0</v>
      </c>
      <c r="D380" s="87">
        <f>'POSEBNI DIO -RAD.DIO.'!G543</f>
        <v>0</v>
      </c>
      <c r="E380" s="87">
        <f>'POSEBNI DIO -RAD.DIO.'!H543</f>
        <v>0</v>
      </c>
      <c r="F380" s="87">
        <f>'POSEBNI DIO -RAD.DIO.'!I543</f>
        <v>0</v>
      </c>
      <c r="G380" s="84" t="e">
        <f t="shared" si="154"/>
        <v>#DIV/0!</v>
      </c>
      <c r="H380" s="84" t="e">
        <f t="shared" si="155"/>
        <v>#DIV/0!</v>
      </c>
    </row>
    <row r="381" spans="2:8" x14ac:dyDescent="0.25">
      <c r="B381" s="72" t="s">
        <v>129</v>
      </c>
      <c r="C381" s="87">
        <f>'POSEBNI DIO -RAD.DIO.'!F544</f>
        <v>0</v>
      </c>
      <c r="D381" s="87">
        <f>'POSEBNI DIO -RAD.DIO.'!G544</f>
        <v>0</v>
      </c>
      <c r="E381" s="87">
        <f>'POSEBNI DIO -RAD.DIO.'!H544</f>
        <v>0</v>
      </c>
      <c r="F381" s="87">
        <f>'POSEBNI DIO -RAD.DIO.'!I544</f>
        <v>0</v>
      </c>
      <c r="G381" s="84" t="e">
        <f t="shared" si="154"/>
        <v>#DIV/0!</v>
      </c>
      <c r="H381" s="84" t="e">
        <f t="shared" si="155"/>
        <v>#DIV/0!</v>
      </c>
    </row>
    <row r="382" spans="2:8" x14ac:dyDescent="0.25">
      <c r="B382" s="72" t="s">
        <v>136</v>
      </c>
      <c r="C382" s="87">
        <f>C383+C386</f>
        <v>30673.84</v>
      </c>
      <c r="D382" s="87">
        <f t="shared" ref="D382:F382" si="188">D383+D386</f>
        <v>0</v>
      </c>
      <c r="E382" s="87">
        <f t="shared" si="188"/>
        <v>0</v>
      </c>
      <c r="F382" s="87">
        <f t="shared" si="188"/>
        <v>15976.92</v>
      </c>
      <c r="G382" s="84">
        <f t="shared" si="154"/>
        <v>52.086468469549295</v>
      </c>
      <c r="H382" s="84" t="e">
        <f t="shared" si="155"/>
        <v>#DIV/0!</v>
      </c>
    </row>
    <row r="383" spans="2:8" x14ac:dyDescent="0.25">
      <c r="B383" s="72" t="s">
        <v>137</v>
      </c>
      <c r="C383" s="87">
        <f>C384</f>
        <v>0</v>
      </c>
      <c r="D383" s="87">
        <f t="shared" ref="D383:F383" si="189">D384</f>
        <v>0</v>
      </c>
      <c r="E383" s="87">
        <f t="shared" si="189"/>
        <v>0</v>
      </c>
      <c r="F383" s="87">
        <f t="shared" si="189"/>
        <v>3170</v>
      </c>
      <c r="G383" s="84" t="e">
        <f t="shared" si="154"/>
        <v>#DIV/0!</v>
      </c>
      <c r="H383" s="84" t="e">
        <f t="shared" si="155"/>
        <v>#DIV/0!</v>
      </c>
    </row>
    <row r="384" spans="2:8" x14ac:dyDescent="0.25">
      <c r="B384" s="72" t="s">
        <v>238</v>
      </c>
      <c r="C384" s="87">
        <f>C385</f>
        <v>0</v>
      </c>
      <c r="D384" s="87">
        <f t="shared" ref="D384:F384" si="190">D385</f>
        <v>0</v>
      </c>
      <c r="E384" s="87">
        <f t="shared" si="190"/>
        <v>0</v>
      </c>
      <c r="F384" s="87">
        <f t="shared" si="190"/>
        <v>3170</v>
      </c>
      <c r="G384" s="84" t="e">
        <f t="shared" si="154"/>
        <v>#DIV/0!</v>
      </c>
      <c r="H384" s="84" t="e">
        <f t="shared" si="155"/>
        <v>#DIV/0!</v>
      </c>
    </row>
    <row r="385" spans="2:8" x14ac:dyDescent="0.25">
      <c r="B385" s="72" t="s">
        <v>138</v>
      </c>
      <c r="C385" s="87">
        <f>'POSEBNI DIO -RAD.DIO.'!F548</f>
        <v>0</v>
      </c>
      <c r="D385" s="87">
        <f>'POSEBNI DIO -RAD.DIO.'!G548</f>
        <v>0</v>
      </c>
      <c r="E385" s="87">
        <f>'POSEBNI DIO -RAD.DIO.'!H548</f>
        <v>0</v>
      </c>
      <c r="F385" s="87">
        <f>'POSEBNI DIO -RAD.DIO.'!I548</f>
        <v>3170</v>
      </c>
      <c r="G385" s="84" t="e">
        <f t="shared" si="154"/>
        <v>#DIV/0!</v>
      </c>
      <c r="H385" s="84" t="e">
        <f t="shared" si="155"/>
        <v>#DIV/0!</v>
      </c>
    </row>
    <row r="386" spans="2:8" x14ac:dyDescent="0.25">
      <c r="B386" s="72" t="s">
        <v>139</v>
      </c>
      <c r="C386" s="87">
        <f>C387+C392</f>
        <v>30673.84</v>
      </c>
      <c r="D386" s="87">
        <f t="shared" ref="D386:F386" si="191">D387+D392</f>
        <v>0</v>
      </c>
      <c r="E386" s="87">
        <f t="shared" si="191"/>
        <v>0</v>
      </c>
      <c r="F386" s="87">
        <f t="shared" si="191"/>
        <v>12806.92</v>
      </c>
      <c r="G386" s="84">
        <f t="shared" si="154"/>
        <v>41.751929331312937</v>
      </c>
      <c r="H386" s="84" t="e">
        <f t="shared" si="155"/>
        <v>#DIV/0!</v>
      </c>
    </row>
    <row r="387" spans="2:8" x14ac:dyDescent="0.25">
      <c r="B387" s="72" t="s">
        <v>140</v>
      </c>
      <c r="C387" s="87">
        <f>C388+C389+C390+C391</f>
        <v>30673.84</v>
      </c>
      <c r="D387" s="87">
        <f t="shared" ref="D387:F387" si="192">D388+D389+D390+D391</f>
        <v>0</v>
      </c>
      <c r="E387" s="87">
        <f t="shared" si="192"/>
        <v>0</v>
      </c>
      <c r="F387" s="87">
        <f t="shared" si="192"/>
        <v>12806.92</v>
      </c>
      <c r="G387" s="84">
        <f t="shared" si="154"/>
        <v>41.751929331312937</v>
      </c>
      <c r="H387" s="84" t="e">
        <f t="shared" si="155"/>
        <v>#DIV/0!</v>
      </c>
    </row>
    <row r="388" spans="2:8" x14ac:dyDescent="0.25">
      <c r="B388" s="72" t="s">
        <v>141</v>
      </c>
      <c r="C388" s="87">
        <f>'POSEBNI DIO -RAD.DIO.'!F551</f>
        <v>4199.84</v>
      </c>
      <c r="D388" s="87">
        <f>'POSEBNI DIO -RAD.DIO.'!G551</f>
        <v>0</v>
      </c>
      <c r="E388" s="87">
        <f>'POSEBNI DIO -RAD.DIO.'!H551</f>
        <v>0</v>
      </c>
      <c r="F388" s="87">
        <f>'POSEBNI DIO -RAD.DIO.'!I551</f>
        <v>12806.92</v>
      </c>
      <c r="G388" s="84">
        <f t="shared" si="154"/>
        <v>304.93828336317574</v>
      </c>
      <c r="H388" s="84" t="e">
        <f t="shared" si="155"/>
        <v>#DIV/0!</v>
      </c>
    </row>
    <row r="389" spans="2:8" x14ac:dyDescent="0.25">
      <c r="B389" s="72" t="s">
        <v>280</v>
      </c>
      <c r="C389" s="87">
        <f>'POSEBNI DIO -RAD.DIO.'!F552</f>
        <v>0</v>
      </c>
      <c r="D389" s="87">
        <f>'POSEBNI DIO -RAD.DIO.'!G552</f>
        <v>0</v>
      </c>
      <c r="E389" s="87">
        <f>'POSEBNI DIO -RAD.DIO.'!H552</f>
        <v>0</v>
      </c>
      <c r="F389" s="87">
        <f>'POSEBNI DIO -RAD.DIO.'!I552</f>
        <v>0</v>
      </c>
      <c r="G389" s="84" t="e">
        <f t="shared" si="154"/>
        <v>#DIV/0!</v>
      </c>
      <c r="H389" s="84" t="e">
        <f t="shared" si="155"/>
        <v>#DIV/0!</v>
      </c>
    </row>
    <row r="390" spans="2:8" x14ac:dyDescent="0.25">
      <c r="B390" s="72" t="s">
        <v>142</v>
      </c>
      <c r="C390" s="87">
        <f>'POSEBNI DIO -RAD.DIO.'!F553</f>
        <v>26474</v>
      </c>
      <c r="D390" s="87">
        <f>'POSEBNI DIO -RAD.DIO.'!G553</f>
        <v>0</v>
      </c>
      <c r="E390" s="87">
        <f>'POSEBNI DIO -RAD.DIO.'!H553</f>
        <v>0</v>
      </c>
      <c r="F390" s="87">
        <f>'POSEBNI DIO -RAD.DIO.'!I553</f>
        <v>0</v>
      </c>
      <c r="G390" s="84">
        <f t="shared" si="154"/>
        <v>0</v>
      </c>
      <c r="H390" s="84" t="e">
        <f t="shared" si="155"/>
        <v>#DIV/0!</v>
      </c>
    </row>
    <row r="391" spans="2:8" x14ac:dyDescent="0.25">
      <c r="B391" s="72" t="s">
        <v>143</v>
      </c>
      <c r="C391" s="87">
        <f>'POSEBNI DIO -RAD.DIO.'!F554</f>
        <v>0</v>
      </c>
      <c r="D391" s="87">
        <f>'POSEBNI DIO -RAD.DIO.'!G554</f>
        <v>0</v>
      </c>
      <c r="E391" s="87">
        <f>'POSEBNI DIO -RAD.DIO.'!H554</f>
        <v>0</v>
      </c>
      <c r="F391" s="87">
        <f>'POSEBNI DIO -RAD.DIO.'!I554</f>
        <v>0</v>
      </c>
      <c r="G391" s="84" t="e">
        <f t="shared" si="154"/>
        <v>#DIV/0!</v>
      </c>
      <c r="H391" s="84" t="e">
        <f t="shared" si="155"/>
        <v>#DIV/0!</v>
      </c>
    </row>
    <row r="392" spans="2:8" x14ac:dyDescent="0.25">
      <c r="B392" s="72" t="s">
        <v>144</v>
      </c>
      <c r="C392" s="87">
        <f>C393</f>
        <v>0</v>
      </c>
      <c r="D392" s="87">
        <f t="shared" ref="D392:F392" si="193">D393</f>
        <v>0</v>
      </c>
      <c r="E392" s="87">
        <f t="shared" si="193"/>
        <v>0</v>
      </c>
      <c r="F392" s="87">
        <f t="shared" si="193"/>
        <v>0</v>
      </c>
      <c r="G392" s="84" t="e">
        <f t="shared" si="154"/>
        <v>#DIV/0!</v>
      </c>
      <c r="H392" s="84" t="e">
        <f t="shared" si="155"/>
        <v>#DIV/0!</v>
      </c>
    </row>
    <row r="393" spans="2:8" x14ac:dyDescent="0.25">
      <c r="B393" s="72" t="s">
        <v>145</v>
      </c>
      <c r="C393" s="87">
        <f>'POSEBNI DIO -RAD.DIO.'!F556</f>
        <v>0</v>
      </c>
      <c r="D393" s="87">
        <f>'POSEBNI DIO -RAD.DIO.'!G556</f>
        <v>0</v>
      </c>
      <c r="E393" s="87">
        <f>'POSEBNI DIO -RAD.DIO.'!H556</f>
        <v>0</v>
      </c>
      <c r="F393" s="87">
        <f>'POSEBNI DIO -RAD.DIO.'!I556</f>
        <v>0</v>
      </c>
      <c r="G393" s="84" t="e">
        <f t="shared" si="154"/>
        <v>#DIV/0!</v>
      </c>
      <c r="H393" s="84" t="e">
        <f t="shared" si="155"/>
        <v>#DIV/0!</v>
      </c>
    </row>
    <row r="394" spans="2:8" x14ac:dyDescent="0.25">
      <c r="B394" s="125" t="s">
        <v>313</v>
      </c>
      <c r="C394" s="87">
        <f>C395+C430</f>
        <v>0</v>
      </c>
      <c r="D394" s="87">
        <f t="shared" ref="D394:F394" si="194">D395+D430</f>
        <v>213137</v>
      </c>
      <c r="E394" s="87">
        <f t="shared" si="194"/>
        <v>213137</v>
      </c>
      <c r="F394" s="87">
        <f t="shared" si="194"/>
        <v>62168.649999999994</v>
      </c>
      <c r="G394" s="84" t="e">
        <f t="shared" si="154"/>
        <v>#DIV/0!</v>
      </c>
      <c r="H394" s="84">
        <f t="shared" si="155"/>
        <v>29.168398729455696</v>
      </c>
    </row>
    <row r="395" spans="2:8" x14ac:dyDescent="0.25">
      <c r="B395" s="74" t="s">
        <v>148</v>
      </c>
      <c r="C395" s="87">
        <f>C396+C403</f>
        <v>0</v>
      </c>
      <c r="D395" s="87">
        <f t="shared" ref="D395:F395" si="195">D396+D403</f>
        <v>115682</v>
      </c>
      <c r="E395" s="87">
        <f t="shared" si="195"/>
        <v>115682</v>
      </c>
      <c r="F395" s="87">
        <f t="shared" si="195"/>
        <v>37486.339999999997</v>
      </c>
      <c r="G395" s="84" t="e">
        <f t="shared" si="154"/>
        <v>#DIV/0!</v>
      </c>
      <c r="H395" s="84">
        <f t="shared" si="155"/>
        <v>32.404643764803509</v>
      </c>
    </row>
    <row r="396" spans="2:8" x14ac:dyDescent="0.25">
      <c r="B396" s="74" t="s">
        <v>99</v>
      </c>
      <c r="C396" s="87">
        <f>C397+C399+C401</f>
        <v>0</v>
      </c>
      <c r="D396" s="87">
        <f t="shared" ref="D396:F396" si="196">D397+D399+D401</f>
        <v>17292</v>
      </c>
      <c r="E396" s="87">
        <f t="shared" si="196"/>
        <v>17292</v>
      </c>
      <c r="F396" s="87">
        <f t="shared" si="196"/>
        <v>14382.89</v>
      </c>
      <c r="G396" s="84" t="e">
        <f t="shared" si="154"/>
        <v>#DIV/0!</v>
      </c>
      <c r="H396" s="84">
        <f t="shared" si="155"/>
        <v>83.176555632662499</v>
      </c>
    </row>
    <row r="397" spans="2:8" x14ac:dyDescent="0.25">
      <c r="B397" s="74" t="s">
        <v>227</v>
      </c>
      <c r="C397" s="87">
        <f>C398</f>
        <v>0</v>
      </c>
      <c r="D397" s="87">
        <f t="shared" ref="D397:F397" si="197">D398</f>
        <v>14500</v>
      </c>
      <c r="E397" s="87">
        <f t="shared" si="197"/>
        <v>14500</v>
      </c>
      <c r="F397" s="87">
        <f t="shared" si="197"/>
        <v>12259.85</v>
      </c>
      <c r="G397" s="84" t="e">
        <f t="shared" si="154"/>
        <v>#DIV/0!</v>
      </c>
      <c r="H397" s="84">
        <f t="shared" si="155"/>
        <v>84.55068965517242</v>
      </c>
    </row>
    <row r="398" spans="2:8" x14ac:dyDescent="0.25">
      <c r="B398" s="72" t="s">
        <v>95</v>
      </c>
      <c r="C398" s="87">
        <f>'POSEBNI DIO -RAD.DIO.'!F481</f>
        <v>0</v>
      </c>
      <c r="D398" s="87">
        <f>'POSEBNI DIO -RAD.DIO.'!G481</f>
        <v>14500</v>
      </c>
      <c r="E398" s="87">
        <f>'POSEBNI DIO -RAD.DIO.'!H481</f>
        <v>14500</v>
      </c>
      <c r="F398" s="87">
        <f>'POSEBNI DIO -RAD.DIO.'!I481</f>
        <v>12259.85</v>
      </c>
      <c r="G398" s="84" t="e">
        <f t="shared" si="154"/>
        <v>#DIV/0!</v>
      </c>
      <c r="H398" s="84">
        <f t="shared" si="155"/>
        <v>84.55068965517242</v>
      </c>
    </row>
    <row r="399" spans="2:8" x14ac:dyDescent="0.25">
      <c r="B399" s="72" t="s">
        <v>100</v>
      </c>
      <c r="C399" s="87">
        <f>C400</f>
        <v>0</v>
      </c>
      <c r="D399" s="87">
        <f t="shared" ref="D399:F399" si="198">D400</f>
        <v>400</v>
      </c>
      <c r="E399" s="87">
        <f t="shared" si="198"/>
        <v>400</v>
      </c>
      <c r="F399" s="87">
        <f t="shared" si="198"/>
        <v>100</v>
      </c>
      <c r="G399" s="84" t="e">
        <f t="shared" si="154"/>
        <v>#DIV/0!</v>
      </c>
      <c r="H399" s="84">
        <f t="shared" si="155"/>
        <v>25</v>
      </c>
    </row>
    <row r="400" spans="2:8" x14ac:dyDescent="0.25">
      <c r="B400" s="72" t="s">
        <v>96</v>
      </c>
      <c r="C400" s="87">
        <f>'POSEBNI DIO -RAD.DIO.'!F483</f>
        <v>0</v>
      </c>
      <c r="D400" s="87">
        <f>'POSEBNI DIO -RAD.DIO.'!G483</f>
        <v>400</v>
      </c>
      <c r="E400" s="87">
        <f>'POSEBNI DIO -RAD.DIO.'!H483</f>
        <v>400</v>
      </c>
      <c r="F400" s="87">
        <f>'POSEBNI DIO -RAD.DIO.'!I483</f>
        <v>100</v>
      </c>
      <c r="G400" s="84" t="e">
        <f t="shared" si="154"/>
        <v>#DIV/0!</v>
      </c>
      <c r="H400" s="84">
        <f t="shared" si="155"/>
        <v>25</v>
      </c>
    </row>
    <row r="401" spans="2:8" x14ac:dyDescent="0.25">
      <c r="B401" s="72" t="s">
        <v>101</v>
      </c>
      <c r="C401" s="87">
        <f>C402</f>
        <v>0</v>
      </c>
      <c r="D401" s="87">
        <f t="shared" ref="D401:F401" si="199">D402</f>
        <v>2392</v>
      </c>
      <c r="E401" s="87">
        <f t="shared" si="199"/>
        <v>2392</v>
      </c>
      <c r="F401" s="87">
        <f t="shared" si="199"/>
        <v>2023.04</v>
      </c>
      <c r="G401" s="84" t="e">
        <f t="shared" si="154"/>
        <v>#DIV/0!</v>
      </c>
      <c r="H401" s="84">
        <f t="shared" si="155"/>
        <v>84.575250836120404</v>
      </c>
    </row>
    <row r="402" spans="2:8" x14ac:dyDescent="0.25">
      <c r="B402" s="72" t="s">
        <v>97</v>
      </c>
      <c r="C402" s="87">
        <f>'POSEBNI DIO -RAD.DIO.'!F485</f>
        <v>0</v>
      </c>
      <c r="D402" s="87">
        <f>'POSEBNI DIO -RAD.DIO.'!G485</f>
        <v>2392</v>
      </c>
      <c r="E402" s="87">
        <f>'POSEBNI DIO -RAD.DIO.'!H485</f>
        <v>2392</v>
      </c>
      <c r="F402" s="87">
        <f>'POSEBNI DIO -RAD.DIO.'!I485</f>
        <v>2023.04</v>
      </c>
      <c r="G402" s="84" t="e">
        <f t="shared" si="154"/>
        <v>#DIV/0!</v>
      </c>
      <c r="H402" s="84">
        <f t="shared" si="155"/>
        <v>84.575250836120404</v>
      </c>
    </row>
    <row r="403" spans="2:8" x14ac:dyDescent="0.25">
      <c r="B403" s="72" t="s">
        <v>102</v>
      </c>
      <c r="C403" s="87">
        <f>C404+C409+C415+C423+C425</f>
        <v>0</v>
      </c>
      <c r="D403" s="87">
        <f>D404+D409+D415+D423+D425</f>
        <v>98390</v>
      </c>
      <c r="E403" s="87">
        <f>E404+E409+E415+E423+E425</f>
        <v>98390</v>
      </c>
      <c r="F403" s="87">
        <f>F404+F409+F415+F425+F423</f>
        <v>23103.45</v>
      </c>
      <c r="G403" s="84" t="e">
        <f t="shared" si="154"/>
        <v>#DIV/0!</v>
      </c>
      <c r="H403" s="84">
        <f t="shared" si="155"/>
        <v>23.481502185181423</v>
      </c>
    </row>
    <row r="404" spans="2:8" x14ac:dyDescent="0.25">
      <c r="B404" s="72" t="s">
        <v>103</v>
      </c>
      <c r="C404" s="87">
        <f>C405+C406+C407+C408</f>
        <v>0</v>
      </c>
      <c r="D404" s="87">
        <f>D405+D406+D407+D408</f>
        <v>47036</v>
      </c>
      <c r="E404" s="87">
        <f t="shared" ref="E404:F404" si="200">E405+E406+E407+E408</f>
        <v>47036</v>
      </c>
      <c r="F404" s="87">
        <f t="shared" si="200"/>
        <v>11980.56</v>
      </c>
      <c r="G404" s="84" t="e">
        <f t="shared" si="154"/>
        <v>#DIV/0!</v>
      </c>
      <c r="H404" s="84">
        <f t="shared" si="155"/>
        <v>25.471043456076199</v>
      </c>
    </row>
    <row r="405" spans="2:8" x14ac:dyDescent="0.25">
      <c r="B405" s="72" t="s">
        <v>104</v>
      </c>
      <c r="C405" s="87">
        <f>'POSEBNI DIO -RAD.DIO.'!F409</f>
        <v>0</v>
      </c>
      <c r="D405" s="87">
        <f>'POSEBNI DIO -RAD.DIO.'!G409</f>
        <v>30740</v>
      </c>
      <c r="E405" s="87">
        <f>'POSEBNI DIO -RAD.DIO.'!H409</f>
        <v>30740</v>
      </c>
      <c r="F405" s="87">
        <f>'POSEBNI DIO -RAD.DIO.'!I409</f>
        <v>10537.22</v>
      </c>
      <c r="G405" s="84" t="e">
        <f t="shared" si="154"/>
        <v>#DIV/0!</v>
      </c>
      <c r="H405" s="84">
        <f t="shared" si="155"/>
        <v>34.278529603122962</v>
      </c>
    </row>
    <row r="406" spans="2:8" x14ac:dyDescent="0.25">
      <c r="B406" s="72" t="s">
        <v>105</v>
      </c>
      <c r="C406" s="87">
        <f>'POSEBNI DIO -RAD.DIO.'!F488</f>
        <v>0</v>
      </c>
      <c r="D406" s="87">
        <f>'POSEBNI DIO -RAD.DIO.'!G488</f>
        <v>608</v>
      </c>
      <c r="E406" s="87">
        <f>'POSEBNI DIO -RAD.DIO.'!H488</f>
        <v>608</v>
      </c>
      <c r="F406" s="87">
        <f>'POSEBNI DIO -RAD.DIO.'!I488</f>
        <v>1443.34</v>
      </c>
      <c r="G406" s="84" t="e">
        <f t="shared" si="154"/>
        <v>#DIV/0!</v>
      </c>
      <c r="H406" s="84">
        <f t="shared" si="155"/>
        <v>237.39144736842107</v>
      </c>
    </row>
    <row r="407" spans="2:8" x14ac:dyDescent="0.25">
      <c r="B407" s="72" t="s">
        <v>106</v>
      </c>
      <c r="C407" s="87">
        <f>'POSEBNI DIO -RAD.DIO.'!F410</f>
        <v>0</v>
      </c>
      <c r="D407" s="87">
        <f>'POSEBNI DIO -RAD.DIO.'!G410</f>
        <v>15688</v>
      </c>
      <c r="E407" s="87">
        <f>'POSEBNI DIO -RAD.DIO.'!H410</f>
        <v>15688</v>
      </c>
      <c r="F407" s="87">
        <f>'POSEBNI DIO -RAD.DIO.'!I410</f>
        <v>0</v>
      </c>
      <c r="G407" s="84" t="e">
        <f t="shared" si="154"/>
        <v>#DIV/0!</v>
      </c>
      <c r="H407" s="84">
        <f t="shared" si="155"/>
        <v>0</v>
      </c>
    </row>
    <row r="408" spans="2:8" x14ac:dyDescent="0.25">
      <c r="B408" s="72" t="s">
        <v>149</v>
      </c>
      <c r="C408" s="87">
        <v>0</v>
      </c>
      <c r="D408" s="87">
        <v>0</v>
      </c>
      <c r="E408" s="87">
        <v>0</v>
      </c>
      <c r="F408" s="87">
        <v>0</v>
      </c>
      <c r="G408" s="84" t="e">
        <f t="shared" si="154"/>
        <v>#DIV/0!</v>
      </c>
      <c r="H408" s="84" t="e">
        <f t="shared" si="155"/>
        <v>#DIV/0!</v>
      </c>
    </row>
    <row r="409" spans="2:8" x14ac:dyDescent="0.25">
      <c r="B409" s="72" t="s">
        <v>107</v>
      </c>
      <c r="C409" s="87">
        <f>C410+C411+C412+C413+C414</f>
        <v>0</v>
      </c>
      <c r="D409" s="87">
        <f t="shared" ref="D409:F409" si="201">D410+D411+D412+D413+D414</f>
        <v>15792</v>
      </c>
      <c r="E409" s="87">
        <f t="shared" si="201"/>
        <v>15792</v>
      </c>
      <c r="F409" s="87">
        <f t="shared" si="201"/>
        <v>6433.03</v>
      </c>
      <c r="G409" s="84" t="e">
        <f t="shared" si="154"/>
        <v>#DIV/0!</v>
      </c>
      <c r="H409" s="84">
        <f t="shared" si="155"/>
        <v>40.736005572441741</v>
      </c>
    </row>
    <row r="410" spans="2:8" x14ac:dyDescent="0.25">
      <c r="B410" s="72" t="s">
        <v>108</v>
      </c>
      <c r="C410" s="87">
        <f>'POSEBNI DIO -RAD.DIO.'!F412</f>
        <v>0</v>
      </c>
      <c r="D410" s="87">
        <f>'POSEBNI DIO -RAD.DIO.'!G412</f>
        <v>700</v>
      </c>
      <c r="E410" s="87">
        <f>'POSEBNI DIO -RAD.DIO.'!H412</f>
        <v>700</v>
      </c>
      <c r="F410" s="87">
        <f>'POSEBNI DIO -RAD.DIO.'!I412</f>
        <v>58.93</v>
      </c>
      <c r="G410" s="84" t="e">
        <f t="shared" si="154"/>
        <v>#DIV/0!</v>
      </c>
      <c r="H410" s="84">
        <f t="shared" si="155"/>
        <v>8.4185714285714273</v>
      </c>
    </row>
    <row r="411" spans="2:8" x14ac:dyDescent="0.25">
      <c r="B411" s="72" t="s">
        <v>109</v>
      </c>
      <c r="C411" s="87">
        <f>'POSEBNI DIO -RAD.DIO.'!F413</f>
        <v>0</v>
      </c>
      <c r="D411" s="87">
        <f>'POSEBNI DIO -RAD.DIO.'!G413</f>
        <v>10742</v>
      </c>
      <c r="E411" s="87">
        <f>'POSEBNI DIO -RAD.DIO.'!H413</f>
        <v>10742</v>
      </c>
      <c r="F411" s="87">
        <f>'POSEBNI DIO -RAD.DIO.'!I413</f>
        <v>3703.82</v>
      </c>
      <c r="G411" s="84" t="e">
        <f t="shared" si="154"/>
        <v>#DIV/0!</v>
      </c>
      <c r="H411" s="84">
        <f t="shared" si="155"/>
        <v>34.479798920126612</v>
      </c>
    </row>
    <row r="412" spans="2:8" x14ac:dyDescent="0.25">
      <c r="B412" s="72" t="s">
        <v>111</v>
      </c>
      <c r="C412" s="87">
        <f>'POSEBNI DIO -RAD.DIO.'!F414</f>
        <v>0</v>
      </c>
      <c r="D412" s="87">
        <f>'POSEBNI DIO -RAD.DIO.'!G414</f>
        <v>0</v>
      </c>
      <c r="E412" s="87">
        <f>'POSEBNI DIO -RAD.DIO.'!H414</f>
        <v>0</v>
      </c>
      <c r="F412" s="87">
        <f>'POSEBNI DIO -RAD.DIO.'!I414</f>
        <v>0</v>
      </c>
      <c r="G412" s="84" t="e">
        <f t="shared" si="154"/>
        <v>#DIV/0!</v>
      </c>
      <c r="H412" s="84" t="e">
        <f t="shared" si="155"/>
        <v>#DIV/0!</v>
      </c>
    </row>
    <row r="413" spans="2:8" x14ac:dyDescent="0.25">
      <c r="B413" s="72" t="s">
        <v>112</v>
      </c>
      <c r="C413" s="87">
        <f>'POSEBNI DIO -RAD.DIO.'!F415</f>
        <v>0</v>
      </c>
      <c r="D413" s="87">
        <f>'POSEBNI DIO -RAD.DIO.'!G415</f>
        <v>1150</v>
      </c>
      <c r="E413" s="87">
        <f>'POSEBNI DIO -RAD.DIO.'!H415</f>
        <v>1150</v>
      </c>
      <c r="F413" s="87">
        <f>'POSEBNI DIO -RAD.DIO.'!I415</f>
        <v>333.03</v>
      </c>
      <c r="G413" s="84" t="e">
        <f t="shared" si="154"/>
        <v>#DIV/0!</v>
      </c>
      <c r="H413" s="84">
        <f t="shared" si="155"/>
        <v>28.959130434782605</v>
      </c>
    </row>
    <row r="414" spans="2:8" x14ac:dyDescent="0.25">
      <c r="B414" s="72" t="s">
        <v>231</v>
      </c>
      <c r="C414" s="87">
        <f>'POSEBNI DIO -RAD.DIO.'!F416</f>
        <v>0</v>
      </c>
      <c r="D414" s="87">
        <f>'POSEBNI DIO -RAD.DIO.'!G416</f>
        <v>3200</v>
      </c>
      <c r="E414" s="87">
        <f>'POSEBNI DIO -RAD.DIO.'!H416</f>
        <v>3200</v>
      </c>
      <c r="F414" s="87">
        <f>'POSEBNI DIO -RAD.DIO.'!I416</f>
        <v>2337.25</v>
      </c>
      <c r="G414" s="84" t="e">
        <f t="shared" si="154"/>
        <v>#DIV/0!</v>
      </c>
      <c r="H414" s="84">
        <f t="shared" si="155"/>
        <v>73.0390625</v>
      </c>
    </row>
    <row r="415" spans="2:8" x14ac:dyDescent="0.25">
      <c r="B415" s="72" t="s">
        <v>113</v>
      </c>
      <c r="C415" s="87">
        <f>C416+C417+C418+C419+C420+C421+C422</f>
        <v>0</v>
      </c>
      <c r="D415" s="87">
        <f t="shared" ref="D415:F415" si="202">D416+D417+D418+D419+D420+D421+D422</f>
        <v>33680</v>
      </c>
      <c r="E415" s="87">
        <f t="shared" si="202"/>
        <v>33680</v>
      </c>
      <c r="F415" s="87">
        <f t="shared" si="202"/>
        <v>3466.73</v>
      </c>
      <c r="G415" s="84" t="e">
        <f t="shared" si="154"/>
        <v>#DIV/0!</v>
      </c>
      <c r="H415" s="84">
        <f t="shared" si="155"/>
        <v>10.293141330166272</v>
      </c>
    </row>
    <row r="416" spans="2:8" x14ac:dyDescent="0.25">
      <c r="B416" s="72" t="s">
        <v>114</v>
      </c>
      <c r="C416" s="87">
        <v>0</v>
      </c>
      <c r="D416" s="87">
        <v>0</v>
      </c>
      <c r="E416" s="87">
        <v>0</v>
      </c>
      <c r="F416" s="87">
        <v>0</v>
      </c>
      <c r="G416" s="84" t="e">
        <f t="shared" si="154"/>
        <v>#DIV/0!</v>
      </c>
      <c r="H416" s="84" t="e">
        <f t="shared" si="155"/>
        <v>#DIV/0!</v>
      </c>
    </row>
    <row r="417" spans="2:8" x14ac:dyDescent="0.25">
      <c r="B417" s="72" t="s">
        <v>115</v>
      </c>
      <c r="C417" s="87">
        <f>'POSEBNI DIO -RAD.DIO.'!F419</f>
        <v>0</v>
      </c>
      <c r="D417" s="87">
        <f>'POSEBNI DIO -RAD.DIO.'!G419</f>
        <v>12550</v>
      </c>
      <c r="E417" s="87">
        <f>'POSEBNI DIO -RAD.DIO.'!H419</f>
        <v>12550</v>
      </c>
      <c r="F417" s="87">
        <f>'POSEBNI DIO -RAD.DIO.'!I419</f>
        <v>0</v>
      </c>
      <c r="G417" s="84" t="e">
        <f t="shared" si="154"/>
        <v>#DIV/0!</v>
      </c>
      <c r="H417" s="84">
        <f t="shared" si="155"/>
        <v>0</v>
      </c>
    </row>
    <row r="418" spans="2:8" x14ac:dyDescent="0.25">
      <c r="B418" s="72" t="s">
        <v>116</v>
      </c>
      <c r="C418" s="87">
        <f>'POSEBNI DIO -RAD.DIO.'!F420</f>
        <v>0</v>
      </c>
      <c r="D418" s="87">
        <f>'POSEBNI DIO -RAD.DIO.'!G420</f>
        <v>10700</v>
      </c>
      <c r="E418" s="87">
        <f>'POSEBNI DIO -RAD.DIO.'!H420</f>
        <v>10700</v>
      </c>
      <c r="F418" s="87">
        <f>'POSEBNI DIO -RAD.DIO.'!I420</f>
        <v>0</v>
      </c>
      <c r="G418" s="84" t="e">
        <f t="shared" si="154"/>
        <v>#DIV/0!</v>
      </c>
      <c r="H418" s="84">
        <f t="shared" si="155"/>
        <v>0</v>
      </c>
    </row>
    <row r="419" spans="2:8" x14ac:dyDescent="0.25">
      <c r="B419" s="72" t="s">
        <v>118</v>
      </c>
      <c r="C419" s="87">
        <f>'POSEBNI DIO -RAD.DIO.'!F422</f>
        <v>0</v>
      </c>
      <c r="D419" s="87">
        <f>'POSEBNI DIO -RAD.DIO.'!G422</f>
        <v>830</v>
      </c>
      <c r="E419" s="87">
        <f>'POSEBNI DIO -RAD.DIO.'!H422</f>
        <v>830</v>
      </c>
      <c r="F419" s="87">
        <f>'POSEBNI DIO -RAD.DIO.'!I422</f>
        <v>3114.29</v>
      </c>
      <c r="G419" s="84" t="e">
        <f t="shared" si="154"/>
        <v>#DIV/0!</v>
      </c>
      <c r="H419" s="84">
        <f t="shared" si="155"/>
        <v>375.21566265060244</v>
      </c>
    </row>
    <row r="420" spans="2:8" x14ac:dyDescent="0.25">
      <c r="B420" s="72" t="s">
        <v>120</v>
      </c>
      <c r="C420" s="87">
        <f>'POSEBNI DIO -RAD.DIO.'!F423</f>
        <v>0</v>
      </c>
      <c r="D420" s="87">
        <f>'POSEBNI DIO -RAD.DIO.'!G423</f>
        <v>2200</v>
      </c>
      <c r="E420" s="87">
        <f>'POSEBNI DIO -RAD.DIO.'!H423</f>
        <v>2200</v>
      </c>
      <c r="F420" s="87">
        <f>'POSEBNI DIO -RAD.DIO.'!I423</f>
        <v>313.94</v>
      </c>
      <c r="G420" s="84" t="e">
        <f t="shared" si="154"/>
        <v>#DIV/0!</v>
      </c>
      <c r="H420" s="84">
        <f t="shared" si="155"/>
        <v>14.27</v>
      </c>
    </row>
    <row r="421" spans="2:8" x14ac:dyDescent="0.25">
      <c r="B421" s="72" t="s">
        <v>121</v>
      </c>
      <c r="C421" s="87">
        <v>0</v>
      </c>
      <c r="D421" s="87">
        <v>0</v>
      </c>
      <c r="E421" s="87">
        <v>0</v>
      </c>
      <c r="F421" s="87">
        <v>0</v>
      </c>
      <c r="G421" s="84" t="e">
        <f t="shared" si="154"/>
        <v>#DIV/0!</v>
      </c>
      <c r="H421" s="84" t="e">
        <f t="shared" si="155"/>
        <v>#DIV/0!</v>
      </c>
    </row>
    <row r="422" spans="2:8" x14ac:dyDescent="0.25">
      <c r="B422" s="72" t="s">
        <v>122</v>
      </c>
      <c r="C422" s="87">
        <f>'POSEBNI DIO -RAD.DIO.'!F424</f>
        <v>0</v>
      </c>
      <c r="D422" s="87">
        <f>'POSEBNI DIO -RAD.DIO.'!G424</f>
        <v>7400</v>
      </c>
      <c r="E422" s="87">
        <f>'POSEBNI DIO -RAD.DIO.'!H424</f>
        <v>7400</v>
      </c>
      <c r="F422" s="87">
        <f>'POSEBNI DIO -RAD.DIO.'!I424</f>
        <v>38.5</v>
      </c>
      <c r="G422" s="84" t="e">
        <f t="shared" si="154"/>
        <v>#DIV/0!</v>
      </c>
      <c r="H422" s="84">
        <f t="shared" si="155"/>
        <v>0.52027027027027029</v>
      </c>
    </row>
    <row r="423" spans="2:8" x14ac:dyDescent="0.25">
      <c r="B423" s="72" t="s">
        <v>123</v>
      </c>
      <c r="C423" s="87">
        <f>C424</f>
        <v>0</v>
      </c>
      <c r="D423" s="87">
        <f t="shared" ref="D423:F423" si="203">D424</f>
        <v>0</v>
      </c>
      <c r="E423" s="87">
        <f t="shared" si="203"/>
        <v>0</v>
      </c>
      <c r="F423" s="87">
        <f t="shared" si="203"/>
        <v>1154.3800000000001</v>
      </c>
      <c r="G423" s="84" t="e">
        <f t="shared" si="154"/>
        <v>#DIV/0!</v>
      </c>
      <c r="H423" s="84" t="e">
        <f t="shared" si="155"/>
        <v>#DIV/0!</v>
      </c>
    </row>
    <row r="424" spans="2:8" x14ac:dyDescent="0.25">
      <c r="B424" s="72" t="s">
        <v>124</v>
      </c>
      <c r="C424" s="87">
        <f>'POSEBNI DIO -RAD.DIO.'!F426</f>
        <v>0</v>
      </c>
      <c r="D424" s="87">
        <f>'POSEBNI DIO -RAD.DIO.'!G426</f>
        <v>0</v>
      </c>
      <c r="E424" s="87">
        <f>'POSEBNI DIO -RAD.DIO.'!H426</f>
        <v>0</v>
      </c>
      <c r="F424" s="87">
        <f>'POSEBNI DIO -RAD.DIO.'!I426</f>
        <v>1154.3800000000001</v>
      </c>
      <c r="G424" s="84" t="e">
        <f t="shared" si="154"/>
        <v>#DIV/0!</v>
      </c>
      <c r="H424" s="84" t="e">
        <f t="shared" si="155"/>
        <v>#DIV/0!</v>
      </c>
    </row>
    <row r="425" spans="2:8" x14ac:dyDescent="0.25">
      <c r="B425" s="72" t="s">
        <v>125</v>
      </c>
      <c r="C425" s="87">
        <f>C426+C427+C428+C429</f>
        <v>0</v>
      </c>
      <c r="D425" s="87">
        <f t="shared" ref="D425:F425" si="204">D426+D427+D428+D429</f>
        <v>1882</v>
      </c>
      <c r="E425" s="87">
        <f t="shared" si="204"/>
        <v>1882</v>
      </c>
      <c r="F425" s="87">
        <f t="shared" si="204"/>
        <v>68.75</v>
      </c>
      <c r="G425" s="84" t="e">
        <f t="shared" si="154"/>
        <v>#DIV/0!</v>
      </c>
      <c r="H425" s="84">
        <f t="shared" si="155"/>
        <v>3.6530286928799152</v>
      </c>
    </row>
    <row r="426" spans="2:8" x14ac:dyDescent="0.25">
      <c r="B426" s="72" t="s">
        <v>127</v>
      </c>
      <c r="C426" s="87">
        <f>'POSEBNI DIO -RAD.DIO.'!F428</f>
        <v>0</v>
      </c>
      <c r="D426" s="87">
        <f>'POSEBNI DIO -RAD.DIO.'!G428</f>
        <v>1232</v>
      </c>
      <c r="E426" s="87">
        <f>'POSEBNI DIO -RAD.DIO.'!H428</f>
        <v>1232</v>
      </c>
      <c r="F426" s="87">
        <f>'POSEBNI DIO -RAD.DIO.'!I428</f>
        <v>0</v>
      </c>
      <c r="G426" s="84" t="e">
        <f t="shared" si="154"/>
        <v>#DIV/0!</v>
      </c>
      <c r="H426" s="84">
        <f t="shared" si="155"/>
        <v>0</v>
      </c>
    </row>
    <row r="427" spans="2:8" x14ac:dyDescent="0.25">
      <c r="B427" s="72" t="s">
        <v>228</v>
      </c>
      <c r="C427" s="87">
        <f>'POSEBNI DIO -RAD.DIO.'!F429</f>
        <v>0</v>
      </c>
      <c r="D427" s="87">
        <f>'POSEBNI DIO -RAD.DIO.'!G429</f>
        <v>650</v>
      </c>
      <c r="E427" s="87">
        <f>'POSEBNI DIO -RAD.DIO.'!H429</f>
        <v>650</v>
      </c>
      <c r="F427" s="87">
        <f>'POSEBNI DIO -RAD.DIO.'!I429</f>
        <v>50</v>
      </c>
      <c r="G427" s="84" t="e">
        <f t="shared" si="154"/>
        <v>#DIV/0!</v>
      </c>
      <c r="H427" s="84">
        <f t="shared" si="155"/>
        <v>7.6923076923076925</v>
      </c>
    </row>
    <row r="428" spans="2:8" x14ac:dyDescent="0.25">
      <c r="B428" s="72" t="s">
        <v>128</v>
      </c>
      <c r="C428" s="87">
        <v>0</v>
      </c>
      <c r="D428" s="87">
        <v>0</v>
      </c>
      <c r="E428" s="87">
        <v>0</v>
      </c>
      <c r="F428" s="87">
        <v>0</v>
      </c>
      <c r="G428" s="84" t="e">
        <f t="shared" si="154"/>
        <v>#DIV/0!</v>
      </c>
      <c r="H428" s="84" t="e">
        <f t="shared" si="155"/>
        <v>#DIV/0!</v>
      </c>
    </row>
    <row r="429" spans="2:8" x14ac:dyDescent="0.25">
      <c r="B429" s="72" t="s">
        <v>129</v>
      </c>
      <c r="C429" s="87">
        <f>'POSEBNI DIO -RAD.DIO.'!F430</f>
        <v>0</v>
      </c>
      <c r="D429" s="87">
        <f>'POSEBNI DIO -RAD.DIO.'!G430</f>
        <v>0</v>
      </c>
      <c r="E429" s="87">
        <f>'POSEBNI DIO -RAD.DIO.'!H430</f>
        <v>0</v>
      </c>
      <c r="F429" s="87">
        <f>'POSEBNI DIO -RAD.DIO.'!I430</f>
        <v>18.75</v>
      </c>
      <c r="G429" s="84" t="e">
        <f t="shared" si="154"/>
        <v>#DIV/0!</v>
      </c>
      <c r="H429" s="84" t="e">
        <f t="shared" si="155"/>
        <v>#DIV/0!</v>
      </c>
    </row>
    <row r="430" spans="2:8" x14ac:dyDescent="0.25">
      <c r="B430" s="72" t="s">
        <v>136</v>
      </c>
      <c r="C430" s="87">
        <f>C431+C434</f>
        <v>0</v>
      </c>
      <c r="D430" s="87">
        <f t="shared" ref="D430:F430" si="205">D431+D434</f>
        <v>97455</v>
      </c>
      <c r="E430" s="87">
        <f t="shared" si="205"/>
        <v>97455</v>
      </c>
      <c r="F430" s="87">
        <f t="shared" si="205"/>
        <v>24682.31</v>
      </c>
      <c r="G430" s="84" t="e">
        <f t="shared" si="154"/>
        <v>#DIV/0!</v>
      </c>
      <c r="H430" s="84">
        <f t="shared" si="155"/>
        <v>25.326879072392387</v>
      </c>
    </row>
    <row r="431" spans="2:8" x14ac:dyDescent="0.25">
      <c r="B431" s="72" t="s">
        <v>137</v>
      </c>
      <c r="C431" s="87">
        <f>C432</f>
        <v>0</v>
      </c>
      <c r="D431" s="87">
        <f t="shared" ref="D431:F431" si="206">D432</f>
        <v>2750</v>
      </c>
      <c r="E431" s="87">
        <f t="shared" si="206"/>
        <v>2750</v>
      </c>
      <c r="F431" s="87">
        <f t="shared" si="206"/>
        <v>5000</v>
      </c>
      <c r="G431" s="84" t="e">
        <f t="shared" si="154"/>
        <v>#DIV/0!</v>
      </c>
      <c r="H431" s="84">
        <f t="shared" si="155"/>
        <v>181.81818181818181</v>
      </c>
    </row>
    <row r="432" spans="2:8" x14ac:dyDescent="0.25">
      <c r="B432" s="72" t="s">
        <v>238</v>
      </c>
      <c r="C432" s="87">
        <f>C433</f>
        <v>0</v>
      </c>
      <c r="D432" s="87">
        <f t="shared" ref="D432:F432" si="207">D433</f>
        <v>2750</v>
      </c>
      <c r="E432" s="87">
        <f t="shared" si="207"/>
        <v>2750</v>
      </c>
      <c r="F432" s="87">
        <f t="shared" si="207"/>
        <v>5000</v>
      </c>
      <c r="G432" s="84" t="e">
        <f t="shared" si="154"/>
        <v>#DIV/0!</v>
      </c>
      <c r="H432" s="84">
        <f t="shared" si="155"/>
        <v>181.81818181818181</v>
      </c>
    </row>
    <row r="433" spans="2:8" x14ac:dyDescent="0.25">
      <c r="B433" s="72" t="s">
        <v>138</v>
      </c>
      <c r="C433" s="87">
        <f>'POSEBNI DIO -RAD.DIO.'!F434</f>
        <v>0</v>
      </c>
      <c r="D433" s="87">
        <f>'POSEBNI DIO -RAD.DIO.'!G434</f>
        <v>2750</v>
      </c>
      <c r="E433" s="87">
        <f>'POSEBNI DIO -RAD.DIO.'!H434</f>
        <v>2750</v>
      </c>
      <c r="F433" s="87">
        <f>'POSEBNI DIO -RAD.DIO.'!I434</f>
        <v>5000</v>
      </c>
      <c r="G433" s="84" t="e">
        <f t="shared" si="154"/>
        <v>#DIV/0!</v>
      </c>
      <c r="H433" s="84">
        <f t="shared" si="155"/>
        <v>181.81818181818181</v>
      </c>
    </row>
    <row r="434" spans="2:8" x14ac:dyDescent="0.25">
      <c r="B434" s="72" t="s">
        <v>139</v>
      </c>
      <c r="C434" s="87">
        <f>C435+C440+C442</f>
        <v>0</v>
      </c>
      <c r="D434" s="87">
        <f t="shared" ref="D434:F434" si="208">D435+D440+D442</f>
        <v>94705</v>
      </c>
      <c r="E434" s="87">
        <f t="shared" si="208"/>
        <v>94705</v>
      </c>
      <c r="F434" s="87">
        <f t="shared" si="208"/>
        <v>19682.310000000001</v>
      </c>
      <c r="G434" s="84" t="e">
        <f t="shared" si="154"/>
        <v>#DIV/0!</v>
      </c>
      <c r="H434" s="84">
        <f t="shared" si="155"/>
        <v>20.782756982207911</v>
      </c>
    </row>
    <row r="435" spans="2:8" x14ac:dyDescent="0.25">
      <c r="B435" s="72" t="s">
        <v>140</v>
      </c>
      <c r="C435" s="87">
        <f>C436+C437+C439+C438</f>
        <v>0</v>
      </c>
      <c r="D435" s="87">
        <f t="shared" ref="D435:F435" si="209">D436+D437+D439+D438</f>
        <v>81459</v>
      </c>
      <c r="E435" s="87">
        <f t="shared" si="209"/>
        <v>81459</v>
      </c>
      <c r="F435" s="87">
        <f t="shared" si="209"/>
        <v>18243.66</v>
      </c>
      <c r="G435" s="84" t="e">
        <f t="shared" si="154"/>
        <v>#DIV/0!</v>
      </c>
      <c r="H435" s="84">
        <f t="shared" si="155"/>
        <v>22.39612565830663</v>
      </c>
    </row>
    <row r="436" spans="2:8" x14ac:dyDescent="0.25">
      <c r="B436" s="72" t="s">
        <v>141</v>
      </c>
      <c r="C436" s="87">
        <f>'POSEBNI DIO -RAD.DIO.'!F437</f>
        <v>0</v>
      </c>
      <c r="D436" s="87">
        <f>'POSEBNI DIO -RAD.DIO.'!G437</f>
        <v>25360</v>
      </c>
      <c r="E436" s="87">
        <f>'POSEBNI DIO -RAD.DIO.'!H437</f>
        <v>25360</v>
      </c>
      <c r="F436" s="87">
        <f>'POSEBNI DIO -RAD.DIO.'!I437</f>
        <v>18243.66</v>
      </c>
      <c r="G436" s="84" t="e">
        <f t="shared" si="154"/>
        <v>#DIV/0!</v>
      </c>
      <c r="H436" s="84">
        <f t="shared" si="155"/>
        <v>71.93872239747634</v>
      </c>
    </row>
    <row r="437" spans="2:8" x14ac:dyDescent="0.25">
      <c r="B437" s="72" t="s">
        <v>280</v>
      </c>
      <c r="C437" s="87">
        <v>0</v>
      </c>
      <c r="D437" s="87">
        <v>0</v>
      </c>
      <c r="E437" s="87">
        <v>0</v>
      </c>
      <c r="F437" s="87">
        <v>0</v>
      </c>
      <c r="G437" s="84" t="e">
        <f t="shared" si="154"/>
        <v>#DIV/0!</v>
      </c>
      <c r="H437" s="84" t="e">
        <f t="shared" si="155"/>
        <v>#DIV/0!</v>
      </c>
    </row>
    <row r="438" spans="2:8" x14ac:dyDescent="0.25">
      <c r="B438" s="72" t="s">
        <v>142</v>
      </c>
      <c r="C438" s="87">
        <f>'POSEBNI DIO -RAD.DIO.'!F438</f>
        <v>0</v>
      </c>
      <c r="D438" s="87">
        <f>'POSEBNI DIO -RAD.DIO.'!G438</f>
        <v>4907</v>
      </c>
      <c r="E438" s="87">
        <f>'POSEBNI DIO -RAD.DIO.'!H438</f>
        <v>4907</v>
      </c>
      <c r="F438" s="87">
        <f>'POSEBNI DIO -RAD.DIO.'!I438</f>
        <v>0</v>
      </c>
      <c r="G438" s="84" t="e">
        <f t="shared" si="154"/>
        <v>#DIV/0!</v>
      </c>
      <c r="H438" s="84">
        <f t="shared" si="155"/>
        <v>0</v>
      </c>
    </row>
    <row r="439" spans="2:8" x14ac:dyDescent="0.25">
      <c r="B439" s="72" t="s">
        <v>143</v>
      </c>
      <c r="C439" s="87">
        <f>'POSEBNI DIO -RAD.DIO.'!F439</f>
        <v>0</v>
      </c>
      <c r="D439" s="87">
        <f>'POSEBNI DIO -RAD.DIO.'!G439</f>
        <v>51192</v>
      </c>
      <c r="E439" s="87">
        <f>'POSEBNI DIO -RAD.DIO.'!H439</f>
        <v>51192</v>
      </c>
      <c r="F439" s="87">
        <f>'POSEBNI DIO -RAD.DIO.'!I439</f>
        <v>0</v>
      </c>
      <c r="G439" s="84" t="e">
        <f t="shared" si="154"/>
        <v>#DIV/0!</v>
      </c>
      <c r="H439" s="84">
        <f t="shared" si="155"/>
        <v>0</v>
      </c>
    </row>
    <row r="440" spans="2:8" x14ac:dyDescent="0.25">
      <c r="B440" s="72" t="s">
        <v>144</v>
      </c>
      <c r="C440" s="87">
        <f>C441</f>
        <v>0</v>
      </c>
      <c r="D440" s="87">
        <f t="shared" ref="D440:F440" si="210">D441</f>
        <v>896</v>
      </c>
      <c r="E440" s="87">
        <f t="shared" si="210"/>
        <v>896</v>
      </c>
      <c r="F440" s="87">
        <f t="shared" si="210"/>
        <v>0</v>
      </c>
      <c r="G440" s="84" t="e">
        <f t="shared" si="154"/>
        <v>#DIV/0!</v>
      </c>
      <c r="H440" s="84">
        <f t="shared" si="155"/>
        <v>0</v>
      </c>
    </row>
    <row r="441" spans="2:8" x14ac:dyDescent="0.25">
      <c r="B441" s="72" t="s">
        <v>145</v>
      </c>
      <c r="C441" s="87">
        <f>'POSEBNI DIO -RAD.DIO.'!F442</f>
        <v>0</v>
      </c>
      <c r="D441" s="87">
        <f>'POSEBNI DIO -RAD.DIO.'!G442</f>
        <v>896</v>
      </c>
      <c r="E441" s="87">
        <f>'POSEBNI DIO -RAD.DIO.'!H442</f>
        <v>896</v>
      </c>
      <c r="F441" s="87">
        <f>'POSEBNI DIO -RAD.DIO.'!I442</f>
        <v>0</v>
      </c>
      <c r="G441" s="84" t="e">
        <f t="shared" si="154"/>
        <v>#DIV/0!</v>
      </c>
      <c r="H441" s="84">
        <f t="shared" si="155"/>
        <v>0</v>
      </c>
    </row>
    <row r="442" spans="2:8" x14ac:dyDescent="0.25">
      <c r="B442" s="72" t="s">
        <v>146</v>
      </c>
      <c r="C442" s="87">
        <f>C443</f>
        <v>0</v>
      </c>
      <c r="D442" s="87">
        <f t="shared" ref="D442:F442" si="211">D443</f>
        <v>12350</v>
      </c>
      <c r="E442" s="87">
        <f t="shared" si="211"/>
        <v>12350</v>
      </c>
      <c r="F442" s="87">
        <f t="shared" si="211"/>
        <v>1438.65</v>
      </c>
      <c r="G442" s="84" t="e">
        <f t="shared" si="154"/>
        <v>#DIV/0!</v>
      </c>
      <c r="H442" s="84">
        <f t="shared" si="155"/>
        <v>11.648987854251013</v>
      </c>
    </row>
    <row r="443" spans="2:8" x14ac:dyDescent="0.25">
      <c r="B443" s="72" t="s">
        <v>147</v>
      </c>
      <c r="C443" s="87">
        <f>'POSEBNI DIO -RAD.DIO.'!F444</f>
        <v>0</v>
      </c>
      <c r="D443" s="87">
        <f>'POSEBNI DIO -RAD.DIO.'!G444</f>
        <v>12350</v>
      </c>
      <c r="E443" s="87">
        <f>'POSEBNI DIO -RAD.DIO.'!H444</f>
        <v>12350</v>
      </c>
      <c r="F443" s="87">
        <f>'POSEBNI DIO -RAD.DIO.'!I444</f>
        <v>1438.65</v>
      </c>
      <c r="G443" s="84" t="e">
        <f t="shared" si="154"/>
        <v>#DIV/0!</v>
      </c>
      <c r="H443" s="84">
        <f t="shared" si="155"/>
        <v>11.648987854251013</v>
      </c>
    </row>
    <row r="444" spans="2:8" x14ac:dyDescent="0.25">
      <c r="B444" s="10" t="s">
        <v>74</v>
      </c>
      <c r="C444" s="89"/>
      <c r="D444" s="89"/>
      <c r="E444" s="89"/>
      <c r="F444" s="89"/>
      <c r="G444" s="84"/>
      <c r="H444" s="84"/>
    </row>
    <row r="445" spans="2:8" x14ac:dyDescent="0.25">
      <c r="B445" s="79" t="s">
        <v>74</v>
      </c>
      <c r="C445" s="89">
        <f>C446</f>
        <v>184.5</v>
      </c>
      <c r="D445" s="89">
        <f t="shared" ref="D445:F445" si="212">D446</f>
        <v>0</v>
      </c>
      <c r="E445" s="89">
        <f t="shared" si="212"/>
        <v>0</v>
      </c>
      <c r="F445" s="89">
        <f t="shared" si="212"/>
        <v>1340</v>
      </c>
      <c r="G445" s="84">
        <f t="shared" si="154"/>
        <v>726.28726287262873</v>
      </c>
      <c r="H445" s="84" t="e">
        <f t="shared" si="155"/>
        <v>#DIV/0!</v>
      </c>
    </row>
    <row r="446" spans="2:8" x14ac:dyDescent="0.25">
      <c r="B446" s="74" t="s">
        <v>148</v>
      </c>
      <c r="C446" s="87">
        <f>C447+C454</f>
        <v>184.5</v>
      </c>
      <c r="D446" s="87">
        <f t="shared" ref="D446" si="213">D447+D454</f>
        <v>0</v>
      </c>
      <c r="E446" s="87">
        <f t="shared" ref="E446" si="214">E447+E454</f>
        <v>0</v>
      </c>
      <c r="F446" s="87">
        <f>F447+F454</f>
        <v>1340</v>
      </c>
      <c r="G446" s="84">
        <f t="shared" si="154"/>
        <v>726.28726287262873</v>
      </c>
      <c r="H446" s="84" t="e">
        <f t="shared" si="155"/>
        <v>#DIV/0!</v>
      </c>
    </row>
    <row r="447" spans="2:8" x14ac:dyDescent="0.25">
      <c r="B447" s="74" t="s">
        <v>99</v>
      </c>
      <c r="C447" s="87">
        <f>C448+C450+C452</f>
        <v>184.5</v>
      </c>
      <c r="D447" s="87">
        <f t="shared" ref="D447" si="215">D448+D450+D452</f>
        <v>0</v>
      </c>
      <c r="E447" s="87">
        <f t="shared" ref="E447" si="216">E448+E450+E452</f>
        <v>0</v>
      </c>
      <c r="F447" s="87">
        <f t="shared" ref="F447" si="217">F448+F450+F452</f>
        <v>0</v>
      </c>
      <c r="G447" s="84">
        <f t="shared" si="154"/>
        <v>0</v>
      </c>
      <c r="H447" s="84" t="e">
        <f t="shared" si="155"/>
        <v>#DIV/0!</v>
      </c>
    </row>
    <row r="448" spans="2:8" x14ac:dyDescent="0.25">
      <c r="B448" s="74" t="s">
        <v>227</v>
      </c>
      <c r="C448" s="87">
        <f>C449</f>
        <v>0</v>
      </c>
      <c r="D448" s="87">
        <f t="shared" ref="D448:F448" si="218">D449</f>
        <v>0</v>
      </c>
      <c r="E448" s="87">
        <f t="shared" si="218"/>
        <v>0</v>
      </c>
      <c r="F448" s="87">
        <f t="shared" si="218"/>
        <v>0</v>
      </c>
      <c r="G448" s="84" t="e">
        <f t="shared" si="154"/>
        <v>#DIV/0!</v>
      </c>
      <c r="H448" s="84" t="e">
        <f t="shared" si="155"/>
        <v>#DIV/0!</v>
      </c>
    </row>
    <row r="449" spans="2:10" x14ac:dyDescent="0.25">
      <c r="B449" s="72" t="s">
        <v>95</v>
      </c>
      <c r="C449" s="87">
        <f>'POSEBNI DIO -RAD.DIO.'!F378+'POSEBNI DIO -RAD.DIO.'!F364</f>
        <v>0</v>
      </c>
      <c r="D449" s="87">
        <f>'POSEBNI DIO -RAD.DIO.'!G378+'POSEBNI DIO -RAD.DIO.'!G364</f>
        <v>0</v>
      </c>
      <c r="E449" s="87">
        <f>'POSEBNI DIO -RAD.DIO.'!H378+'POSEBNI DIO -RAD.DIO.'!H364</f>
        <v>0</v>
      </c>
      <c r="F449" s="87">
        <f>'POSEBNI DIO -RAD.DIO.'!I378+'POSEBNI DIO -RAD.DIO.'!I364</f>
        <v>0</v>
      </c>
      <c r="G449" s="84" t="e">
        <f t="shared" si="154"/>
        <v>#DIV/0!</v>
      </c>
      <c r="H449" s="84" t="e">
        <f t="shared" si="155"/>
        <v>#DIV/0!</v>
      </c>
    </row>
    <row r="450" spans="2:10" x14ac:dyDescent="0.25">
      <c r="B450" s="72" t="s">
        <v>100</v>
      </c>
      <c r="C450" s="87">
        <f>C451</f>
        <v>184.5</v>
      </c>
      <c r="D450" s="87">
        <f t="shared" ref="D450" si="219">D451</f>
        <v>0</v>
      </c>
      <c r="E450" s="87">
        <f t="shared" ref="E450" si="220">E451</f>
        <v>0</v>
      </c>
      <c r="F450" s="87">
        <f t="shared" ref="F450" si="221">F451</f>
        <v>0</v>
      </c>
      <c r="G450" s="84">
        <f t="shared" ref="G450:G497" si="222">F450/C450*100</f>
        <v>0</v>
      </c>
      <c r="H450" s="84" t="e">
        <f t="shared" ref="H450:H497" si="223">F450/E450*100</f>
        <v>#DIV/0!</v>
      </c>
    </row>
    <row r="451" spans="2:10" x14ac:dyDescent="0.25">
      <c r="B451" s="72" t="s">
        <v>96</v>
      </c>
      <c r="C451" s="87">
        <f>'POSEBNI DIO -RAD.DIO.'!F380</f>
        <v>184.5</v>
      </c>
      <c r="D451" s="87">
        <f>'POSEBNI DIO -RAD.DIO.'!G380</f>
        <v>0</v>
      </c>
      <c r="E451" s="87">
        <f>'POSEBNI DIO -RAD.DIO.'!H380</f>
        <v>0</v>
      </c>
      <c r="F451" s="87">
        <f>'POSEBNI DIO -RAD.DIO.'!I380</f>
        <v>0</v>
      </c>
      <c r="G451" s="84">
        <f t="shared" si="222"/>
        <v>0</v>
      </c>
      <c r="H451" s="84" t="e">
        <f t="shared" si="223"/>
        <v>#DIV/0!</v>
      </c>
    </row>
    <row r="452" spans="2:10" x14ac:dyDescent="0.25">
      <c r="B452" s="72" t="s">
        <v>101</v>
      </c>
      <c r="C452" s="87">
        <f>C453</f>
        <v>0</v>
      </c>
      <c r="D452" s="87">
        <f t="shared" ref="D452" si="224">D453</f>
        <v>0</v>
      </c>
      <c r="E452" s="87">
        <f t="shared" ref="E452" si="225">E453</f>
        <v>0</v>
      </c>
      <c r="F452" s="87">
        <f t="shared" ref="F452" si="226">F453</f>
        <v>0</v>
      </c>
      <c r="G452" s="84" t="e">
        <f t="shared" si="222"/>
        <v>#DIV/0!</v>
      </c>
      <c r="H452" s="84" t="e">
        <f t="shared" si="223"/>
        <v>#DIV/0!</v>
      </c>
    </row>
    <row r="453" spans="2:10" x14ac:dyDescent="0.25">
      <c r="B453" s="72" t="s">
        <v>97</v>
      </c>
      <c r="C453" s="87">
        <f>'POSEBNI DIO -RAD.DIO.'!F366+'POSEBNI DIO -RAD.DIO.'!F382</f>
        <v>0</v>
      </c>
      <c r="D453" s="87">
        <f>'POSEBNI DIO -RAD.DIO.'!G366+'POSEBNI DIO -RAD.DIO.'!G382</f>
        <v>0</v>
      </c>
      <c r="E453" s="87">
        <f>'POSEBNI DIO -RAD.DIO.'!H366+'POSEBNI DIO -RAD.DIO.'!H382</f>
        <v>0</v>
      </c>
      <c r="F453" s="87">
        <f>'POSEBNI DIO -RAD.DIO.'!I366+'POSEBNI DIO -RAD.DIO.'!I382</f>
        <v>0</v>
      </c>
      <c r="G453" s="84" t="e">
        <f t="shared" si="222"/>
        <v>#DIV/0!</v>
      </c>
      <c r="H453" s="84" t="e">
        <f t="shared" si="223"/>
        <v>#DIV/0!</v>
      </c>
    </row>
    <row r="454" spans="2:10" x14ac:dyDescent="0.25">
      <c r="B454" s="72" t="s">
        <v>102</v>
      </c>
      <c r="C454" s="87">
        <f>C455+C459+C462+C466</f>
        <v>0</v>
      </c>
      <c r="D454" s="87">
        <f t="shared" ref="D454:F454" si="227">D455+D459+D462+D466</f>
        <v>0</v>
      </c>
      <c r="E454" s="87">
        <v>0</v>
      </c>
      <c r="F454" s="87">
        <f t="shared" si="227"/>
        <v>1340</v>
      </c>
      <c r="G454" s="84" t="e">
        <f t="shared" si="222"/>
        <v>#DIV/0!</v>
      </c>
      <c r="H454" s="84" t="e">
        <f t="shared" si="223"/>
        <v>#DIV/0!</v>
      </c>
    </row>
    <row r="455" spans="2:10" x14ac:dyDescent="0.25">
      <c r="B455" s="72" t="s">
        <v>103</v>
      </c>
      <c r="C455" s="87">
        <f>C456+C457+C458</f>
        <v>0</v>
      </c>
      <c r="D455" s="87">
        <f t="shared" ref="D455:F455" si="228">D456+D457+D458</f>
        <v>0</v>
      </c>
      <c r="E455" s="87">
        <f t="shared" si="228"/>
        <v>0</v>
      </c>
      <c r="F455" s="87">
        <f t="shared" si="228"/>
        <v>0</v>
      </c>
      <c r="G455" s="84" t="e">
        <f t="shared" si="222"/>
        <v>#DIV/0!</v>
      </c>
      <c r="H455" s="84" t="e">
        <f t="shared" si="223"/>
        <v>#DIV/0!</v>
      </c>
    </row>
    <row r="456" spans="2:10" x14ac:dyDescent="0.25">
      <c r="B456" s="72" t="s">
        <v>104</v>
      </c>
      <c r="C456" s="87">
        <f>'POSEBNI DIO -RAD.DIO.'!F385</f>
        <v>0</v>
      </c>
      <c r="D456" s="87">
        <f>'POSEBNI DIO -RAD.DIO.'!G385</f>
        <v>0</v>
      </c>
      <c r="E456" s="87">
        <f>'POSEBNI DIO -RAD.DIO.'!H385</f>
        <v>0</v>
      </c>
      <c r="F456" s="87">
        <f>'POSEBNI DIO -RAD.DIO.'!I385</f>
        <v>0</v>
      </c>
      <c r="G456" s="84" t="e">
        <f t="shared" si="222"/>
        <v>#DIV/0!</v>
      </c>
      <c r="H456" s="84" t="e">
        <f t="shared" si="223"/>
        <v>#DIV/0!</v>
      </c>
      <c r="J456" s="83"/>
    </row>
    <row r="457" spans="2:10" x14ac:dyDescent="0.25">
      <c r="B457" s="72" t="s">
        <v>105</v>
      </c>
      <c r="C457" s="87">
        <f>'POSEBNI DIO -RAD.DIO.'!F386</f>
        <v>0</v>
      </c>
      <c r="D457" s="87">
        <f>'POSEBNI DIO -RAD.DIO.'!G386</f>
        <v>0</v>
      </c>
      <c r="E457" s="87">
        <f>'POSEBNI DIO -RAD.DIO.'!H386</f>
        <v>0</v>
      </c>
      <c r="F457" s="87">
        <f>'POSEBNI DIO -RAD.DIO.'!I386</f>
        <v>0</v>
      </c>
      <c r="G457" s="84" t="e">
        <f t="shared" si="222"/>
        <v>#DIV/0!</v>
      </c>
      <c r="H457" s="84" t="e">
        <f t="shared" si="223"/>
        <v>#DIV/0!</v>
      </c>
    </row>
    <row r="458" spans="2:10" x14ac:dyDescent="0.25">
      <c r="B458" s="72" t="s">
        <v>106</v>
      </c>
      <c r="C458" s="103">
        <f>'POSEBNI DIO -RAD.DIO.'!F387</f>
        <v>0</v>
      </c>
      <c r="D458" s="87">
        <f>'POSEBNI DIO -RAD.DIO.'!G387</f>
        <v>0</v>
      </c>
      <c r="E458" s="87">
        <f>'POSEBNI DIO -RAD.DIO.'!H387</f>
        <v>0</v>
      </c>
      <c r="F458" s="87">
        <f>'POSEBNI DIO -RAD.DIO.'!I387</f>
        <v>0</v>
      </c>
      <c r="G458" s="84" t="e">
        <f t="shared" si="222"/>
        <v>#DIV/0!</v>
      </c>
      <c r="H458" s="84" t="e">
        <f t="shared" si="223"/>
        <v>#DIV/0!</v>
      </c>
    </row>
    <row r="459" spans="2:10" x14ac:dyDescent="0.25">
      <c r="B459" s="72" t="s">
        <v>107</v>
      </c>
      <c r="C459" s="87">
        <f>C460+C461</f>
        <v>0</v>
      </c>
      <c r="D459" s="87">
        <f t="shared" ref="D459:F459" si="229">D460+D461</f>
        <v>0</v>
      </c>
      <c r="E459" s="87">
        <f t="shared" si="229"/>
        <v>0</v>
      </c>
      <c r="F459" s="87">
        <f t="shared" si="229"/>
        <v>0</v>
      </c>
      <c r="G459" s="84" t="e">
        <f t="shared" si="222"/>
        <v>#DIV/0!</v>
      </c>
      <c r="H459" s="84" t="e">
        <f t="shared" si="223"/>
        <v>#DIV/0!</v>
      </c>
    </row>
    <row r="460" spans="2:10" x14ac:dyDescent="0.25">
      <c r="B460" s="72" t="s">
        <v>109</v>
      </c>
      <c r="C460" s="87">
        <f>'POSEBNI DIO -RAD.DIO.'!F389</f>
        <v>0</v>
      </c>
      <c r="D460" s="87">
        <f>'POSEBNI DIO -RAD.DIO.'!G389</f>
        <v>0</v>
      </c>
      <c r="E460" s="87">
        <f>'POSEBNI DIO -RAD.DIO.'!H389</f>
        <v>0</v>
      </c>
      <c r="F460" s="87">
        <f>'POSEBNI DIO -RAD.DIO.'!I389</f>
        <v>0</v>
      </c>
      <c r="G460" s="84" t="e">
        <f t="shared" si="222"/>
        <v>#DIV/0!</v>
      </c>
      <c r="H460" s="84" t="e">
        <f t="shared" si="223"/>
        <v>#DIV/0!</v>
      </c>
    </row>
    <row r="461" spans="2:10" x14ac:dyDescent="0.25">
      <c r="B461" s="72" t="s">
        <v>111</v>
      </c>
      <c r="C461" s="87">
        <f>'POSEBNI DIO -RAD.DIO.'!F390</f>
        <v>0</v>
      </c>
      <c r="D461" s="87">
        <v>0</v>
      </c>
      <c r="E461" s="87">
        <f>'POSEBNI DIO -RAD.DIO.'!H390</f>
        <v>0</v>
      </c>
      <c r="F461" s="87">
        <f>'POSEBNI DIO -RAD.DIO.'!I390</f>
        <v>0</v>
      </c>
      <c r="G461" s="84" t="e">
        <f t="shared" si="222"/>
        <v>#DIV/0!</v>
      </c>
      <c r="H461" s="84" t="e">
        <f t="shared" si="223"/>
        <v>#DIV/0!</v>
      </c>
    </row>
    <row r="462" spans="2:10" x14ac:dyDescent="0.25">
      <c r="B462" s="72" t="s">
        <v>113</v>
      </c>
      <c r="C462" s="87">
        <f>C463+C464+C465</f>
        <v>0</v>
      </c>
      <c r="D462" s="87">
        <f t="shared" ref="D462:F462" si="230">D463+D464+D465</f>
        <v>0</v>
      </c>
      <c r="E462" s="87">
        <f t="shared" si="230"/>
        <v>0</v>
      </c>
      <c r="F462" s="87">
        <f t="shared" si="230"/>
        <v>0</v>
      </c>
      <c r="G462" s="84" t="e">
        <f t="shared" si="222"/>
        <v>#DIV/0!</v>
      </c>
      <c r="H462" s="84" t="e">
        <f t="shared" si="223"/>
        <v>#DIV/0!</v>
      </c>
    </row>
    <row r="463" spans="2:10" x14ac:dyDescent="0.25">
      <c r="B463" s="72" t="s">
        <v>116</v>
      </c>
      <c r="C463" s="87">
        <f>'POSEBNI DIO -RAD.DIO.'!F392</f>
        <v>0</v>
      </c>
      <c r="D463" s="87">
        <f>'POSEBNI DIO -RAD.DIO.'!G392</f>
        <v>0</v>
      </c>
      <c r="E463" s="87">
        <f>'POSEBNI DIO -RAD.DIO.'!H392</f>
        <v>0</v>
      </c>
      <c r="F463" s="87">
        <f>'POSEBNI DIO -RAD.DIO.'!I392</f>
        <v>0</v>
      </c>
      <c r="G463" s="84" t="e">
        <f t="shared" si="222"/>
        <v>#DIV/0!</v>
      </c>
      <c r="H463" s="84" t="e">
        <f t="shared" si="223"/>
        <v>#DIV/0!</v>
      </c>
    </row>
    <row r="464" spans="2:10" x14ac:dyDescent="0.25">
      <c r="B464" s="72" t="s">
        <v>120</v>
      </c>
      <c r="C464" s="87">
        <f>'POSEBNI DIO -RAD.DIO.'!F393</f>
        <v>0</v>
      </c>
      <c r="D464" s="87">
        <v>0</v>
      </c>
      <c r="E464" s="87">
        <f>'POSEBNI DIO -RAD.DIO.'!H393</f>
        <v>0</v>
      </c>
      <c r="F464" s="87">
        <f>'POSEBNI DIO -RAD.DIO.'!I393</f>
        <v>0</v>
      </c>
      <c r="G464" s="84" t="e">
        <f t="shared" si="222"/>
        <v>#DIV/0!</v>
      </c>
      <c r="H464" s="84" t="e">
        <f t="shared" si="223"/>
        <v>#DIV/0!</v>
      </c>
    </row>
    <row r="465" spans="2:8" x14ac:dyDescent="0.25">
      <c r="B465" s="72" t="s">
        <v>122</v>
      </c>
      <c r="C465" s="87">
        <v>0</v>
      </c>
      <c r="D465" s="87">
        <v>0</v>
      </c>
      <c r="E465" s="87">
        <v>0</v>
      </c>
      <c r="F465" s="87">
        <f>'POSEBNI DIO -RAD.DIO.'!I369</f>
        <v>0</v>
      </c>
      <c r="G465" s="84" t="e">
        <f t="shared" si="222"/>
        <v>#DIV/0!</v>
      </c>
      <c r="H465" s="84" t="e">
        <f t="shared" si="223"/>
        <v>#DIV/0!</v>
      </c>
    </row>
    <row r="466" spans="2:8" x14ac:dyDescent="0.25">
      <c r="B466" s="72" t="s">
        <v>125</v>
      </c>
      <c r="C466" s="87">
        <f>C467+C468</f>
        <v>0</v>
      </c>
      <c r="D466" s="87">
        <f t="shared" ref="D466" si="231">D467+D468</f>
        <v>0</v>
      </c>
      <c r="E466" s="87">
        <f t="shared" ref="E466" si="232">E467+E468</f>
        <v>0</v>
      </c>
      <c r="F466" s="87">
        <f t="shared" ref="F466" si="233">F467+F468</f>
        <v>1340</v>
      </c>
      <c r="G466" s="84" t="e">
        <f t="shared" si="222"/>
        <v>#DIV/0!</v>
      </c>
      <c r="H466" s="84" t="e">
        <f t="shared" si="223"/>
        <v>#DIV/0!</v>
      </c>
    </row>
    <row r="467" spans="2:8" x14ac:dyDescent="0.25">
      <c r="B467" s="72" t="s">
        <v>127</v>
      </c>
      <c r="C467" s="87">
        <f>'POSEBNI DIO -RAD.DIO.'!F395</f>
        <v>0</v>
      </c>
      <c r="D467" s="87">
        <v>0</v>
      </c>
      <c r="E467" s="87">
        <f>'POSEBNI DIO -RAD.DIO.'!H395</f>
        <v>0</v>
      </c>
      <c r="F467" s="87">
        <f>'POSEBNI DIO -RAD.DIO.'!I395</f>
        <v>0</v>
      </c>
      <c r="G467" s="84" t="e">
        <f t="shared" si="222"/>
        <v>#DIV/0!</v>
      </c>
      <c r="H467" s="84" t="e">
        <f t="shared" si="223"/>
        <v>#DIV/0!</v>
      </c>
    </row>
    <row r="468" spans="2:8" x14ac:dyDescent="0.25">
      <c r="B468" s="72" t="s">
        <v>129</v>
      </c>
      <c r="C468" s="87">
        <f>'POSEBNI DIO -RAD.DIO.'!F371</f>
        <v>0</v>
      </c>
      <c r="D468" s="87">
        <f>'POSEBNI DIO -RAD.DIO.'!G371</f>
        <v>0</v>
      </c>
      <c r="E468" s="87">
        <f>'POSEBNI DIO -RAD.DIO.'!H371+'POSEBNI DIO -RAD.DIO.'!H396</f>
        <v>0</v>
      </c>
      <c r="F468" s="87">
        <f>'POSEBNI DIO -RAD.DIO.'!I371</f>
        <v>1340</v>
      </c>
      <c r="G468" s="84" t="e">
        <f t="shared" si="222"/>
        <v>#DIV/0!</v>
      </c>
      <c r="H468" s="84" t="e">
        <f t="shared" si="223"/>
        <v>#DIV/0!</v>
      </c>
    </row>
    <row r="469" spans="2:8" x14ac:dyDescent="0.25">
      <c r="B469" s="99" t="s">
        <v>281</v>
      </c>
      <c r="C469" s="35"/>
      <c r="D469" s="35"/>
      <c r="E469" s="35"/>
      <c r="F469" s="35"/>
      <c r="G469" s="84"/>
      <c r="H469" s="84"/>
    </row>
    <row r="470" spans="2:8" x14ac:dyDescent="0.25">
      <c r="B470" s="113" t="s">
        <v>282</v>
      </c>
      <c r="C470" s="85">
        <f>C471</f>
        <v>0</v>
      </c>
      <c r="D470" s="85">
        <f t="shared" ref="D470:F473" si="234">D471</f>
        <v>0</v>
      </c>
      <c r="E470" s="85">
        <f t="shared" si="234"/>
        <v>0</v>
      </c>
      <c r="F470" s="85">
        <f t="shared" si="234"/>
        <v>0</v>
      </c>
      <c r="G470" s="84" t="e">
        <f t="shared" si="222"/>
        <v>#DIV/0!</v>
      </c>
      <c r="H470" s="84" t="e">
        <f t="shared" si="223"/>
        <v>#DIV/0!</v>
      </c>
    </row>
    <row r="471" spans="2:8" x14ac:dyDescent="0.25">
      <c r="B471" s="114" t="s">
        <v>136</v>
      </c>
      <c r="C471" s="85">
        <f>C472</f>
        <v>0</v>
      </c>
      <c r="D471" s="85">
        <f t="shared" si="234"/>
        <v>0</v>
      </c>
      <c r="E471" s="85">
        <f t="shared" si="234"/>
        <v>0</v>
      </c>
      <c r="F471" s="85">
        <f t="shared" si="234"/>
        <v>0</v>
      </c>
      <c r="G471" s="84" t="e">
        <f t="shared" si="222"/>
        <v>#DIV/0!</v>
      </c>
      <c r="H471" s="84" t="e">
        <f t="shared" si="223"/>
        <v>#DIV/0!</v>
      </c>
    </row>
    <row r="472" spans="2:8" x14ac:dyDescent="0.25">
      <c r="B472" s="114" t="s">
        <v>139</v>
      </c>
      <c r="C472" s="85">
        <f>C473</f>
        <v>0</v>
      </c>
      <c r="D472" s="85">
        <f t="shared" si="234"/>
        <v>0</v>
      </c>
      <c r="E472" s="85">
        <f t="shared" si="234"/>
        <v>0</v>
      </c>
      <c r="F472" s="85">
        <f t="shared" si="234"/>
        <v>0</v>
      </c>
      <c r="G472" s="84" t="e">
        <f t="shared" si="222"/>
        <v>#DIV/0!</v>
      </c>
      <c r="H472" s="84" t="e">
        <f t="shared" si="223"/>
        <v>#DIV/0!</v>
      </c>
    </row>
    <row r="473" spans="2:8" x14ac:dyDescent="0.25">
      <c r="B473" s="114" t="s">
        <v>140</v>
      </c>
      <c r="C473" s="85">
        <f>C474</f>
        <v>0</v>
      </c>
      <c r="D473" s="85">
        <f t="shared" si="234"/>
        <v>0</v>
      </c>
      <c r="E473" s="85">
        <f t="shared" si="234"/>
        <v>0</v>
      </c>
      <c r="F473" s="85">
        <f t="shared" si="234"/>
        <v>0</v>
      </c>
      <c r="G473" s="84" t="e">
        <f t="shared" si="222"/>
        <v>#DIV/0!</v>
      </c>
      <c r="H473" s="84" t="e">
        <f t="shared" si="223"/>
        <v>#DIV/0!</v>
      </c>
    </row>
    <row r="474" spans="2:8" x14ac:dyDescent="0.25">
      <c r="B474" s="114" t="s">
        <v>141</v>
      </c>
      <c r="C474" s="85">
        <v>0</v>
      </c>
      <c r="D474" s="85">
        <v>0</v>
      </c>
      <c r="E474" s="85">
        <v>0</v>
      </c>
      <c r="F474" s="85">
        <v>0</v>
      </c>
      <c r="G474" s="84" t="e">
        <f t="shared" si="222"/>
        <v>#DIV/0!</v>
      </c>
      <c r="H474" s="84" t="e">
        <f t="shared" si="223"/>
        <v>#DIV/0!</v>
      </c>
    </row>
    <row r="475" spans="2:8" x14ac:dyDescent="0.25">
      <c r="B475" s="138" t="s">
        <v>324</v>
      </c>
      <c r="C475" s="85"/>
      <c r="D475" s="85"/>
      <c r="E475" s="85"/>
      <c r="F475" s="85"/>
      <c r="G475" s="84"/>
      <c r="H475" s="84"/>
    </row>
    <row r="476" spans="2:8" x14ac:dyDescent="0.25">
      <c r="B476" s="138" t="s">
        <v>322</v>
      </c>
      <c r="C476" s="85">
        <f>C477+C495</f>
        <v>0</v>
      </c>
      <c r="D476" s="85">
        <f>D477+D495</f>
        <v>93816</v>
      </c>
      <c r="E476" s="85">
        <f t="shared" ref="E476:F476" si="235">E477+E495</f>
        <v>93816</v>
      </c>
      <c r="F476" s="85">
        <f t="shared" si="235"/>
        <v>0</v>
      </c>
      <c r="G476" s="84" t="e">
        <f t="shared" si="222"/>
        <v>#DIV/0!</v>
      </c>
      <c r="H476" s="84">
        <f t="shared" si="223"/>
        <v>0</v>
      </c>
    </row>
    <row r="477" spans="2:8" x14ac:dyDescent="0.25">
      <c r="B477" s="115" t="s">
        <v>148</v>
      </c>
      <c r="C477" s="116">
        <f>C478+C485</f>
        <v>0</v>
      </c>
      <c r="D477" s="116">
        <f>D478+D485</f>
        <v>90016</v>
      </c>
      <c r="E477" s="116">
        <f t="shared" ref="E477:F477" si="236">E478+E485</f>
        <v>90016</v>
      </c>
      <c r="F477" s="116">
        <f t="shared" si="236"/>
        <v>0</v>
      </c>
      <c r="G477" s="84" t="e">
        <f t="shared" si="222"/>
        <v>#DIV/0!</v>
      </c>
      <c r="H477" s="84">
        <f t="shared" si="223"/>
        <v>0</v>
      </c>
    </row>
    <row r="478" spans="2:8" x14ac:dyDescent="0.25">
      <c r="B478" s="115" t="s">
        <v>99</v>
      </c>
      <c r="C478" s="116">
        <f>C479+C481+C483</f>
        <v>0</v>
      </c>
      <c r="D478" s="116">
        <f>D479+D481+D483</f>
        <v>73416</v>
      </c>
      <c r="E478" s="116">
        <f t="shared" ref="E478:F478" si="237">E479+E481+E483</f>
        <v>73416</v>
      </c>
      <c r="F478" s="116">
        <f t="shared" si="237"/>
        <v>0</v>
      </c>
      <c r="G478" s="84" t="e">
        <f t="shared" si="222"/>
        <v>#DIV/0!</v>
      </c>
      <c r="H478" s="84">
        <f t="shared" si="223"/>
        <v>0</v>
      </c>
    </row>
    <row r="479" spans="2:8" x14ac:dyDescent="0.25">
      <c r="B479" s="115" t="s">
        <v>227</v>
      </c>
      <c r="C479" s="116">
        <f>C480</f>
        <v>0</v>
      </c>
      <c r="D479" s="116">
        <f t="shared" ref="D479:F479" si="238">D480</f>
        <v>62417</v>
      </c>
      <c r="E479" s="116">
        <f t="shared" si="238"/>
        <v>62417</v>
      </c>
      <c r="F479" s="116">
        <f t="shared" si="238"/>
        <v>0</v>
      </c>
      <c r="G479" s="84" t="e">
        <f t="shared" si="222"/>
        <v>#DIV/0!</v>
      </c>
      <c r="H479" s="84">
        <f t="shared" si="223"/>
        <v>0</v>
      </c>
    </row>
    <row r="480" spans="2:8" x14ac:dyDescent="0.25">
      <c r="B480" s="114" t="s">
        <v>95</v>
      </c>
      <c r="C480" s="116">
        <f>'POSEBNI DIO -RAD.DIO.'!F456</f>
        <v>0</v>
      </c>
      <c r="D480" s="116">
        <f>'POSEBNI DIO -RAD.DIO.'!G456</f>
        <v>62417</v>
      </c>
      <c r="E480" s="116">
        <f>'POSEBNI DIO -RAD.DIO.'!H456</f>
        <v>62417</v>
      </c>
      <c r="F480" s="116">
        <f>'POSEBNI DIO -RAD.DIO.'!I456</f>
        <v>0</v>
      </c>
      <c r="G480" s="84" t="e">
        <f t="shared" si="222"/>
        <v>#DIV/0!</v>
      </c>
      <c r="H480" s="84">
        <f t="shared" si="223"/>
        <v>0</v>
      </c>
    </row>
    <row r="481" spans="2:8" x14ac:dyDescent="0.25">
      <c r="B481" s="114" t="s">
        <v>100</v>
      </c>
      <c r="C481" s="116">
        <f>C482</f>
        <v>0</v>
      </c>
      <c r="D481" s="116">
        <f t="shared" ref="D481:F481" si="239">D482</f>
        <v>700</v>
      </c>
      <c r="E481" s="116">
        <f t="shared" si="239"/>
        <v>700</v>
      </c>
      <c r="F481" s="116">
        <f t="shared" si="239"/>
        <v>0</v>
      </c>
      <c r="G481" s="84" t="e">
        <f t="shared" si="222"/>
        <v>#DIV/0!</v>
      </c>
      <c r="H481" s="84">
        <f t="shared" si="223"/>
        <v>0</v>
      </c>
    </row>
    <row r="482" spans="2:8" x14ac:dyDescent="0.25">
      <c r="B482" s="114" t="s">
        <v>96</v>
      </c>
      <c r="C482" s="116">
        <f>'POSEBNI DIO -RAD.DIO.'!F458</f>
        <v>0</v>
      </c>
      <c r="D482" s="116">
        <f>'POSEBNI DIO -RAD.DIO.'!G458</f>
        <v>700</v>
      </c>
      <c r="E482" s="116">
        <f>'POSEBNI DIO -RAD.DIO.'!H458</f>
        <v>700</v>
      </c>
      <c r="F482" s="116">
        <f>'POSEBNI DIO -RAD.DIO.'!I458</f>
        <v>0</v>
      </c>
      <c r="G482" s="84" t="e">
        <f t="shared" si="222"/>
        <v>#DIV/0!</v>
      </c>
      <c r="H482" s="84">
        <f t="shared" si="223"/>
        <v>0</v>
      </c>
    </row>
    <row r="483" spans="2:8" x14ac:dyDescent="0.25">
      <c r="B483" s="114" t="s">
        <v>101</v>
      </c>
      <c r="C483" s="116">
        <f>C484</f>
        <v>0</v>
      </c>
      <c r="D483" s="116">
        <f t="shared" ref="D483:F483" si="240">D484</f>
        <v>10299</v>
      </c>
      <c r="E483" s="116">
        <f t="shared" si="240"/>
        <v>10299</v>
      </c>
      <c r="F483" s="116">
        <f t="shared" si="240"/>
        <v>0</v>
      </c>
      <c r="G483" s="84" t="e">
        <f t="shared" si="222"/>
        <v>#DIV/0!</v>
      </c>
      <c r="H483" s="84">
        <f t="shared" si="223"/>
        <v>0</v>
      </c>
    </row>
    <row r="484" spans="2:8" x14ac:dyDescent="0.25">
      <c r="B484" s="114" t="s">
        <v>97</v>
      </c>
      <c r="C484" s="116">
        <f>'POSEBNI DIO -RAD.DIO.'!F460</f>
        <v>0</v>
      </c>
      <c r="D484" s="116">
        <f>'POSEBNI DIO -RAD.DIO.'!G460</f>
        <v>10299</v>
      </c>
      <c r="E484" s="116">
        <f>'POSEBNI DIO -RAD.DIO.'!H460</f>
        <v>10299</v>
      </c>
      <c r="F484" s="116">
        <f>'POSEBNI DIO -RAD.DIO.'!I460</f>
        <v>0</v>
      </c>
      <c r="G484" s="84" t="e">
        <f t="shared" si="222"/>
        <v>#DIV/0!</v>
      </c>
      <c r="H484" s="84">
        <f t="shared" si="223"/>
        <v>0</v>
      </c>
    </row>
    <row r="485" spans="2:8" x14ac:dyDescent="0.25">
      <c r="B485" s="114" t="s">
        <v>102</v>
      </c>
      <c r="C485" s="116">
        <f>C486+C490+C492</f>
        <v>0</v>
      </c>
      <c r="D485" s="116">
        <f t="shared" ref="D485:F485" si="241">D486+D490+D492</f>
        <v>16600</v>
      </c>
      <c r="E485" s="116">
        <f t="shared" si="241"/>
        <v>16600</v>
      </c>
      <c r="F485" s="116">
        <f t="shared" si="241"/>
        <v>0</v>
      </c>
      <c r="G485" s="84" t="e">
        <f t="shared" si="222"/>
        <v>#DIV/0!</v>
      </c>
      <c r="H485" s="84">
        <f t="shared" si="223"/>
        <v>0</v>
      </c>
    </row>
    <row r="486" spans="2:8" x14ac:dyDescent="0.25">
      <c r="B486" s="114" t="s">
        <v>103</v>
      </c>
      <c r="C486" s="116">
        <f>C487+C488+C489</f>
        <v>0</v>
      </c>
      <c r="D486" s="116">
        <f t="shared" ref="D486:F486" si="242">D487+D488+D489</f>
        <v>3600</v>
      </c>
      <c r="E486" s="116">
        <f t="shared" si="242"/>
        <v>3600</v>
      </c>
      <c r="F486" s="116">
        <f t="shared" si="242"/>
        <v>0</v>
      </c>
      <c r="G486" s="84" t="e">
        <f t="shared" si="222"/>
        <v>#DIV/0!</v>
      </c>
      <c r="H486" s="84">
        <f t="shared" si="223"/>
        <v>0</v>
      </c>
    </row>
    <row r="487" spans="2:8" x14ac:dyDescent="0.25">
      <c r="B487" s="114" t="s">
        <v>104</v>
      </c>
      <c r="C487" s="116">
        <f>'POSEBNI DIO -RAD.DIO.'!F463</f>
        <v>0</v>
      </c>
      <c r="D487" s="116">
        <f>'POSEBNI DIO -RAD.DIO.'!G463</f>
        <v>2000</v>
      </c>
      <c r="E487" s="116">
        <f>'POSEBNI DIO -RAD.DIO.'!H463</f>
        <v>2000</v>
      </c>
      <c r="F487" s="116">
        <f>'POSEBNI DIO -RAD.DIO.'!I463</f>
        <v>0</v>
      </c>
      <c r="G487" s="84" t="e">
        <f t="shared" si="222"/>
        <v>#DIV/0!</v>
      </c>
      <c r="H487" s="84">
        <f t="shared" si="223"/>
        <v>0</v>
      </c>
    </row>
    <row r="488" spans="2:8" x14ac:dyDescent="0.25">
      <c r="B488" s="114" t="s">
        <v>105</v>
      </c>
      <c r="C488" s="116">
        <f>'POSEBNI DIO -RAD.DIO.'!F464</f>
        <v>0</v>
      </c>
      <c r="D488" s="116">
        <f>'POSEBNI DIO -RAD.DIO.'!G464</f>
        <v>600</v>
      </c>
      <c r="E488" s="116">
        <f>'POSEBNI DIO -RAD.DIO.'!H464</f>
        <v>600</v>
      </c>
      <c r="F488" s="116">
        <f>'POSEBNI DIO -RAD.DIO.'!I464</f>
        <v>0</v>
      </c>
      <c r="G488" s="84" t="e">
        <f t="shared" si="222"/>
        <v>#DIV/0!</v>
      </c>
      <c r="H488" s="84">
        <f t="shared" si="223"/>
        <v>0</v>
      </c>
    </row>
    <row r="489" spans="2:8" x14ac:dyDescent="0.25">
      <c r="B489" s="114" t="s">
        <v>106</v>
      </c>
      <c r="C489" s="116">
        <f>'POSEBNI DIO -RAD.DIO.'!F465</f>
        <v>0</v>
      </c>
      <c r="D489" s="116">
        <f>'POSEBNI DIO -RAD.DIO.'!G465</f>
        <v>1000</v>
      </c>
      <c r="E489" s="116">
        <f>'POSEBNI DIO -RAD.DIO.'!H465</f>
        <v>1000</v>
      </c>
      <c r="F489" s="116">
        <f>'POSEBNI DIO -RAD.DIO.'!I465</f>
        <v>0</v>
      </c>
      <c r="G489" s="84" t="e">
        <f t="shared" si="222"/>
        <v>#DIV/0!</v>
      </c>
      <c r="H489" s="84">
        <f t="shared" si="223"/>
        <v>0</v>
      </c>
    </row>
    <row r="490" spans="2:8" x14ac:dyDescent="0.25">
      <c r="B490" s="114" t="s">
        <v>107</v>
      </c>
      <c r="C490" s="116">
        <f>C491</f>
        <v>0</v>
      </c>
      <c r="D490" s="116">
        <f t="shared" ref="D490:F490" si="243">D491</f>
        <v>5000</v>
      </c>
      <c r="E490" s="116">
        <f t="shared" si="243"/>
        <v>5000</v>
      </c>
      <c r="F490" s="116">
        <f t="shared" si="243"/>
        <v>0</v>
      </c>
      <c r="G490" s="84" t="e">
        <f t="shared" si="222"/>
        <v>#DIV/0!</v>
      </c>
      <c r="H490" s="84">
        <f t="shared" si="223"/>
        <v>0</v>
      </c>
    </row>
    <row r="491" spans="2:8" x14ac:dyDescent="0.25">
      <c r="B491" s="114" t="s">
        <v>109</v>
      </c>
      <c r="C491" s="116">
        <f>'POSEBNI DIO -RAD.DIO.'!F467</f>
        <v>0</v>
      </c>
      <c r="D491" s="116">
        <f>'POSEBNI DIO -RAD.DIO.'!G467</f>
        <v>5000</v>
      </c>
      <c r="E491" s="116">
        <f>'POSEBNI DIO -RAD.DIO.'!H467</f>
        <v>5000</v>
      </c>
      <c r="F491" s="116">
        <f>'POSEBNI DIO -RAD.DIO.'!I467</f>
        <v>0</v>
      </c>
      <c r="G491" s="84" t="e">
        <f t="shared" si="222"/>
        <v>#DIV/0!</v>
      </c>
      <c r="H491" s="84">
        <f t="shared" si="223"/>
        <v>0</v>
      </c>
    </row>
    <row r="492" spans="2:8" x14ac:dyDescent="0.25">
      <c r="B492" s="114" t="s">
        <v>113</v>
      </c>
      <c r="C492" s="116">
        <f>C493+C494</f>
        <v>0</v>
      </c>
      <c r="D492" s="116">
        <f t="shared" ref="D492:F492" si="244">D493+D494</f>
        <v>8000</v>
      </c>
      <c r="E492" s="116">
        <f t="shared" si="244"/>
        <v>8000</v>
      </c>
      <c r="F492" s="116">
        <f t="shared" si="244"/>
        <v>0</v>
      </c>
      <c r="G492" s="84" t="e">
        <f t="shared" si="222"/>
        <v>#DIV/0!</v>
      </c>
      <c r="H492" s="84">
        <f t="shared" si="223"/>
        <v>0</v>
      </c>
    </row>
    <row r="493" spans="2:8" x14ac:dyDescent="0.25">
      <c r="B493" s="114" t="s">
        <v>115</v>
      </c>
      <c r="C493" s="116">
        <f>'POSEBNI DIO -RAD.DIO.'!F469</f>
        <v>0</v>
      </c>
      <c r="D493" s="116">
        <f>'POSEBNI DIO -RAD.DIO.'!G469</f>
        <v>6000</v>
      </c>
      <c r="E493" s="116">
        <f>'POSEBNI DIO -RAD.DIO.'!H469</f>
        <v>6000</v>
      </c>
      <c r="F493" s="116">
        <f>'POSEBNI DIO -RAD.DIO.'!I469</f>
        <v>0</v>
      </c>
      <c r="G493" s="84" t="e">
        <f t="shared" si="222"/>
        <v>#DIV/0!</v>
      </c>
      <c r="H493" s="84">
        <f t="shared" si="223"/>
        <v>0</v>
      </c>
    </row>
    <row r="494" spans="2:8" x14ac:dyDescent="0.25">
      <c r="B494" s="114" t="s">
        <v>116</v>
      </c>
      <c r="C494" s="116">
        <f>'POSEBNI DIO -RAD.DIO.'!F470</f>
        <v>0</v>
      </c>
      <c r="D494" s="116">
        <f>'POSEBNI DIO -RAD.DIO.'!G470</f>
        <v>2000</v>
      </c>
      <c r="E494" s="116">
        <f>'POSEBNI DIO -RAD.DIO.'!H470</f>
        <v>2000</v>
      </c>
      <c r="F494" s="116">
        <f>'POSEBNI DIO -RAD.DIO.'!I470</f>
        <v>0</v>
      </c>
      <c r="G494" s="84" t="e">
        <f t="shared" si="222"/>
        <v>#DIV/0!</v>
      </c>
      <c r="H494" s="84">
        <f t="shared" si="223"/>
        <v>0</v>
      </c>
    </row>
    <row r="495" spans="2:8" x14ac:dyDescent="0.25">
      <c r="B495" s="114" t="s">
        <v>136</v>
      </c>
      <c r="C495" s="116">
        <f>C496</f>
        <v>0</v>
      </c>
      <c r="D495" s="116">
        <f t="shared" ref="D495:F495" si="245">D496</f>
        <v>3800</v>
      </c>
      <c r="E495" s="116">
        <f t="shared" si="245"/>
        <v>3800</v>
      </c>
      <c r="F495" s="116">
        <f t="shared" si="245"/>
        <v>0</v>
      </c>
      <c r="G495" s="84" t="e">
        <f t="shared" si="222"/>
        <v>#DIV/0!</v>
      </c>
      <c r="H495" s="84">
        <f t="shared" si="223"/>
        <v>0</v>
      </c>
    </row>
    <row r="496" spans="2:8" x14ac:dyDescent="0.25">
      <c r="B496" s="114" t="s">
        <v>140</v>
      </c>
      <c r="C496" s="116">
        <f>C497</f>
        <v>0</v>
      </c>
      <c r="D496" s="116">
        <f t="shared" ref="D496:F496" si="246">D497</f>
        <v>3800</v>
      </c>
      <c r="E496" s="116">
        <f t="shared" si="246"/>
        <v>3800</v>
      </c>
      <c r="F496" s="116">
        <f t="shared" si="246"/>
        <v>0</v>
      </c>
      <c r="G496" s="84" t="e">
        <f t="shared" si="222"/>
        <v>#DIV/0!</v>
      </c>
      <c r="H496" s="84">
        <f t="shared" si="223"/>
        <v>0</v>
      </c>
    </row>
    <row r="497" spans="2:8" x14ac:dyDescent="0.25">
      <c r="B497" s="114" t="s">
        <v>141</v>
      </c>
      <c r="C497" s="116">
        <f>'POSEBNI DIO -RAD.DIO.'!F474</f>
        <v>0</v>
      </c>
      <c r="D497" s="116">
        <f>'POSEBNI DIO -RAD.DIO.'!G474</f>
        <v>3800</v>
      </c>
      <c r="E497" s="116">
        <f>'POSEBNI DIO -RAD.DIO.'!H474</f>
        <v>3800</v>
      </c>
      <c r="F497" s="116">
        <f>'POSEBNI DIO -RAD.DIO.'!I474</f>
        <v>0</v>
      </c>
      <c r="G497" s="84" t="e">
        <f t="shared" si="222"/>
        <v>#DIV/0!</v>
      </c>
      <c r="H497" s="84">
        <f t="shared" si="223"/>
        <v>0</v>
      </c>
    </row>
  </sheetData>
  <autoFilter ref="B1:B497" xr:uid="{00000000-0009-0000-0000-000003000000}"/>
  <mergeCells count="1">
    <mergeCell ref="B2:H2"/>
  </mergeCells>
  <pageMargins left="0.7" right="0.7" top="0.75" bottom="0.75" header="0.3" footer="0.3"/>
  <pageSetup paperSize="9" scale="65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H17"/>
  <sheetViews>
    <sheetView topLeftCell="A2" workbookViewId="0">
      <selection activeCell="C8" sqref="C8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32.450000000000003" customHeight="1" x14ac:dyDescent="0.25">
      <c r="B1" s="64" t="s">
        <v>216</v>
      </c>
      <c r="C1" s="64"/>
      <c r="D1" s="64"/>
      <c r="E1" s="64"/>
      <c r="F1" s="64"/>
      <c r="G1" s="4"/>
      <c r="H1" s="4"/>
    </row>
    <row r="2" spans="2:8" ht="15.75" customHeight="1" x14ac:dyDescent="0.25">
      <c r="B2" s="200" t="s">
        <v>42</v>
      </c>
      <c r="C2" s="200"/>
      <c r="D2" s="200"/>
      <c r="E2" s="200"/>
      <c r="F2" s="200"/>
      <c r="G2" s="200"/>
      <c r="H2" s="200"/>
    </row>
    <row r="3" spans="2:8" ht="18" x14ac:dyDescent="0.25">
      <c r="B3" s="19"/>
      <c r="C3" s="19"/>
      <c r="D3" s="19"/>
      <c r="E3" s="19"/>
      <c r="F3" s="4"/>
      <c r="G3" s="4"/>
      <c r="H3" s="4"/>
    </row>
    <row r="4" spans="2:8" ht="25.5" x14ac:dyDescent="0.25">
      <c r="B4" s="43" t="s">
        <v>8</v>
      </c>
      <c r="C4" s="43" t="s">
        <v>285</v>
      </c>
      <c r="D4" s="43" t="s">
        <v>291</v>
      </c>
      <c r="E4" s="43" t="s">
        <v>292</v>
      </c>
      <c r="F4" s="43" t="s">
        <v>290</v>
      </c>
      <c r="G4" s="43" t="s">
        <v>25</v>
      </c>
      <c r="H4" s="43" t="s">
        <v>50</v>
      </c>
    </row>
    <row r="5" spans="2:8" x14ac:dyDescent="0.25">
      <c r="B5" s="45">
        <v>1</v>
      </c>
      <c r="C5" s="45">
        <v>2</v>
      </c>
      <c r="D5" s="45">
        <v>3</v>
      </c>
      <c r="E5" s="45">
        <v>4</v>
      </c>
      <c r="F5" s="45">
        <v>5</v>
      </c>
      <c r="G5" s="45" t="s">
        <v>38</v>
      </c>
      <c r="H5" s="45" t="s">
        <v>39</v>
      </c>
    </row>
    <row r="6" spans="2:8" ht="15.75" customHeight="1" x14ac:dyDescent="0.25">
      <c r="B6" s="10" t="s">
        <v>48</v>
      </c>
      <c r="C6" s="54">
        <f>C7</f>
        <v>2111447.02</v>
      </c>
      <c r="D6" s="54">
        <f t="shared" ref="D6:F6" si="0">D7</f>
        <v>5261017</v>
      </c>
      <c r="E6" s="54">
        <f t="shared" si="0"/>
        <v>5261017</v>
      </c>
      <c r="F6" s="54">
        <f t="shared" si="0"/>
        <v>2421528.42</v>
      </c>
      <c r="G6" s="58">
        <f>F6/C6*100</f>
        <v>114.68572959978887</v>
      </c>
      <c r="H6" s="58">
        <f>F6/E6*100</f>
        <v>46.027762693030645</v>
      </c>
    </row>
    <row r="7" spans="2:8" ht="15.75" customHeight="1" x14ac:dyDescent="0.25">
      <c r="B7" s="10" t="s">
        <v>193</v>
      </c>
      <c r="C7" s="54">
        <f>C8</f>
        <v>2111447.02</v>
      </c>
      <c r="D7" s="54">
        <f t="shared" ref="D7:F7" si="1">D8</f>
        <v>5261017</v>
      </c>
      <c r="E7" s="54">
        <f t="shared" si="1"/>
        <v>5261017</v>
      </c>
      <c r="F7" s="54">
        <f t="shared" si="1"/>
        <v>2421528.42</v>
      </c>
      <c r="G7" s="58">
        <f t="shared" ref="G7:G8" si="2">F7/C7*100</f>
        <v>114.68572959978887</v>
      </c>
      <c r="H7" s="58">
        <f t="shared" ref="H7:H8" si="3">F7/E7*100</f>
        <v>46.027762693030645</v>
      </c>
    </row>
    <row r="8" spans="2:8" x14ac:dyDescent="0.25">
      <c r="B8" s="17" t="s">
        <v>194</v>
      </c>
      <c r="C8" s="54">
        <f>SAŽETAK!G15</f>
        <v>2111447.02</v>
      </c>
      <c r="D8" s="54">
        <f>SAŽETAK!H15</f>
        <v>5261017</v>
      </c>
      <c r="E8" s="54">
        <f>SAŽETAK!I15</f>
        <v>5261017</v>
      </c>
      <c r="F8" s="55">
        <f>SAŽETAK!J15</f>
        <v>2421528.42</v>
      </c>
      <c r="G8" s="58">
        <f t="shared" si="2"/>
        <v>114.68572959978887</v>
      </c>
      <c r="H8" s="58">
        <f t="shared" si="3"/>
        <v>46.027762693030645</v>
      </c>
    </row>
    <row r="9" spans="2:8" x14ac:dyDescent="0.25">
      <c r="B9" s="27"/>
      <c r="C9" s="8"/>
      <c r="D9" s="8"/>
      <c r="E9" s="8"/>
      <c r="F9" s="35"/>
      <c r="G9" s="35"/>
      <c r="H9" s="35"/>
    </row>
    <row r="10" spans="2:8" x14ac:dyDescent="0.25">
      <c r="B10" s="16"/>
      <c r="C10" s="8"/>
      <c r="D10" s="8"/>
      <c r="E10" s="8"/>
      <c r="F10" s="35"/>
      <c r="G10" s="35"/>
      <c r="H10" s="35"/>
    </row>
    <row r="11" spans="2:8" x14ac:dyDescent="0.25">
      <c r="B11" s="10"/>
      <c r="C11" s="8"/>
      <c r="D11" s="8"/>
      <c r="E11" s="9"/>
      <c r="F11" s="35"/>
      <c r="G11" s="35"/>
      <c r="H11" s="35"/>
    </row>
    <row r="12" spans="2:8" x14ac:dyDescent="0.25">
      <c r="B12" s="29"/>
      <c r="C12" s="8"/>
      <c r="D12" s="8"/>
      <c r="E12" s="9"/>
      <c r="F12" s="35"/>
      <c r="G12" s="35"/>
      <c r="H12" s="35"/>
    </row>
    <row r="13" spans="2:8" x14ac:dyDescent="0.25">
      <c r="B13" s="15"/>
      <c r="C13" s="8"/>
      <c r="D13" s="8"/>
      <c r="E13" s="9"/>
      <c r="F13" s="35"/>
      <c r="G13" s="35"/>
      <c r="H13" s="35"/>
    </row>
    <row r="15" spans="2:8" x14ac:dyDescent="0.25">
      <c r="B15" s="38"/>
      <c r="C15" s="38"/>
      <c r="D15" s="38"/>
      <c r="E15" s="38"/>
      <c r="F15" s="38"/>
      <c r="G15" s="38"/>
      <c r="H15" s="38"/>
    </row>
    <row r="16" spans="2:8" x14ac:dyDescent="0.25">
      <c r="B16" s="38"/>
      <c r="C16" s="38"/>
      <c r="D16" s="38"/>
      <c r="E16" s="38"/>
      <c r="F16" s="38"/>
      <c r="G16" s="38"/>
      <c r="H16" s="38"/>
    </row>
    <row r="17" spans="2:8" x14ac:dyDescent="0.25">
      <c r="B17" s="38"/>
      <c r="C17" s="38"/>
      <c r="D17" s="38"/>
      <c r="E17" s="38"/>
      <c r="F17" s="38"/>
      <c r="G17" s="38"/>
      <c r="H17" s="38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L18"/>
  <sheetViews>
    <sheetView workbookViewId="0">
      <selection activeCell="I9" sqref="I9:I10"/>
    </sheetView>
  </sheetViews>
  <sheetFormatPr defaultRowHeight="15" x14ac:dyDescent="0.25"/>
  <cols>
    <col min="2" max="2" width="7.42578125" bestFit="1" customWidth="1"/>
    <col min="3" max="3" width="8.42578125" bestFit="1" customWidth="1"/>
    <col min="4" max="4" width="8.42578125" customWidth="1"/>
    <col min="5" max="5" width="5.42578125" bestFit="1" customWidth="1"/>
    <col min="6" max="10" width="25.28515625" customWidth="1"/>
    <col min="11" max="12" width="15.7109375" customWidth="1"/>
  </cols>
  <sheetData>
    <row r="1" spans="2:12" ht="29.45" customHeight="1" x14ac:dyDescent="0.25">
      <c r="B1" s="210" t="s">
        <v>216</v>
      </c>
      <c r="C1" s="210"/>
      <c r="D1" s="210"/>
      <c r="E1" s="210"/>
      <c r="F1" s="3"/>
      <c r="G1" s="3"/>
      <c r="H1" s="3"/>
      <c r="I1" s="3"/>
      <c r="J1" s="3"/>
      <c r="K1" s="3"/>
      <c r="L1" s="19"/>
    </row>
    <row r="2" spans="2:12" ht="15.75" customHeight="1" x14ac:dyDescent="0.25">
      <c r="B2" s="200" t="s">
        <v>12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2:12" ht="18" x14ac:dyDescent="0.25">
      <c r="B3" s="3"/>
      <c r="C3" s="3"/>
      <c r="D3" s="19"/>
      <c r="E3" s="3"/>
      <c r="F3" s="3"/>
      <c r="G3" s="3"/>
      <c r="H3" s="3"/>
      <c r="I3" s="3"/>
      <c r="J3" s="4"/>
      <c r="K3" s="4"/>
      <c r="L3" s="4"/>
    </row>
    <row r="4" spans="2:12" ht="18" customHeight="1" x14ac:dyDescent="0.25">
      <c r="B4" s="200" t="s">
        <v>53</v>
      </c>
      <c r="C4" s="200"/>
      <c r="D4" s="200"/>
      <c r="E4" s="200"/>
      <c r="F4" s="200"/>
      <c r="G4" s="200"/>
      <c r="H4" s="200"/>
      <c r="I4" s="200"/>
      <c r="J4" s="200"/>
      <c r="K4" s="200"/>
      <c r="L4" s="200"/>
    </row>
    <row r="5" spans="2:12" ht="15.75" customHeight="1" x14ac:dyDescent="0.25">
      <c r="B5" s="200" t="s">
        <v>43</v>
      </c>
      <c r="C5" s="200"/>
      <c r="D5" s="200"/>
      <c r="E5" s="200"/>
      <c r="F5" s="200"/>
      <c r="G5" s="200"/>
      <c r="H5" s="200"/>
      <c r="I5" s="200"/>
      <c r="J5" s="200"/>
      <c r="K5" s="200"/>
      <c r="L5" s="200"/>
    </row>
    <row r="6" spans="2:12" ht="18" x14ac:dyDescent="0.25">
      <c r="B6" s="3"/>
      <c r="C6" s="3"/>
      <c r="D6" s="19"/>
      <c r="E6" s="3"/>
      <c r="F6" s="3"/>
      <c r="G6" s="3"/>
      <c r="H6" s="3"/>
      <c r="I6" s="3"/>
      <c r="J6" s="4"/>
      <c r="K6" s="4"/>
      <c r="L6" s="4"/>
    </row>
    <row r="7" spans="2:12" ht="25.5" customHeight="1" x14ac:dyDescent="0.25">
      <c r="B7" s="207" t="s">
        <v>8</v>
      </c>
      <c r="C7" s="208"/>
      <c r="D7" s="208"/>
      <c r="E7" s="208"/>
      <c r="F7" s="209"/>
      <c r="G7" s="43" t="s">
        <v>293</v>
      </c>
      <c r="H7" s="43" t="s">
        <v>291</v>
      </c>
      <c r="I7" s="43" t="s">
        <v>292</v>
      </c>
      <c r="J7" s="43" t="s">
        <v>290</v>
      </c>
      <c r="K7" s="43" t="s">
        <v>25</v>
      </c>
      <c r="L7" s="43" t="s">
        <v>50</v>
      </c>
    </row>
    <row r="8" spans="2:12" x14ac:dyDescent="0.25">
      <c r="B8" s="207">
        <v>1</v>
      </c>
      <c r="C8" s="208"/>
      <c r="D8" s="208"/>
      <c r="E8" s="208"/>
      <c r="F8" s="209"/>
      <c r="G8" s="46">
        <v>2</v>
      </c>
      <c r="H8" s="46">
        <v>3</v>
      </c>
      <c r="I8" s="46">
        <v>4</v>
      </c>
      <c r="J8" s="46">
        <v>5</v>
      </c>
      <c r="K8" s="46" t="s">
        <v>38</v>
      </c>
      <c r="L8" s="46" t="s">
        <v>39</v>
      </c>
    </row>
    <row r="9" spans="2:12" ht="25.5" x14ac:dyDescent="0.25">
      <c r="B9" s="10">
        <v>8</v>
      </c>
      <c r="C9" s="10"/>
      <c r="D9" s="10"/>
      <c r="E9" s="10"/>
      <c r="F9" s="10" t="s">
        <v>9</v>
      </c>
      <c r="G9" s="8">
        <f>G10</f>
        <v>0</v>
      </c>
      <c r="H9" s="8">
        <f t="shared" ref="H9:J9" si="0">H10</f>
        <v>93816</v>
      </c>
      <c r="I9" s="8">
        <f>H9</f>
        <v>93816</v>
      </c>
      <c r="J9" s="8">
        <f t="shared" si="0"/>
        <v>0</v>
      </c>
      <c r="K9" s="35"/>
      <c r="L9" s="35"/>
    </row>
    <row r="10" spans="2:12" x14ac:dyDescent="0.25">
      <c r="B10" s="10"/>
      <c r="C10" s="15">
        <v>84</v>
      </c>
      <c r="D10" s="15"/>
      <c r="E10" s="15"/>
      <c r="F10" s="15" t="s">
        <v>14</v>
      </c>
      <c r="G10" s="8">
        <v>0</v>
      </c>
      <c r="H10" s="8">
        <f>'Prihodi po ek klasifikaciji'!H40</f>
        <v>93816</v>
      </c>
      <c r="I10" s="8">
        <f>H10</f>
        <v>93816</v>
      </c>
      <c r="J10" s="35">
        <v>0</v>
      </c>
      <c r="K10" s="35"/>
      <c r="L10" s="35"/>
    </row>
    <row r="11" spans="2:12" x14ac:dyDescent="0.25">
      <c r="B11" s="11"/>
      <c r="C11" s="11"/>
      <c r="D11" s="11"/>
      <c r="E11" s="12"/>
      <c r="F11" s="17"/>
      <c r="G11" s="8"/>
      <c r="H11" s="8"/>
      <c r="I11" s="8"/>
      <c r="J11" s="35"/>
      <c r="K11" s="35"/>
      <c r="L11" s="35"/>
    </row>
    <row r="12" spans="2:12" ht="25.5" x14ac:dyDescent="0.25">
      <c r="B12" s="13">
        <v>5</v>
      </c>
      <c r="C12" s="14"/>
      <c r="D12" s="14"/>
      <c r="E12" s="14"/>
      <c r="F12" s="20" t="s">
        <v>10</v>
      </c>
      <c r="G12" s="8">
        <f>G13</f>
        <v>0</v>
      </c>
      <c r="H12" s="8">
        <f t="shared" ref="H12:J12" si="1">H13</f>
        <v>0</v>
      </c>
      <c r="I12" s="8">
        <f t="shared" si="1"/>
        <v>0</v>
      </c>
      <c r="J12" s="8">
        <f t="shared" si="1"/>
        <v>0</v>
      </c>
      <c r="K12" s="35"/>
      <c r="L12" s="35"/>
    </row>
    <row r="13" spans="2:12" ht="25.5" x14ac:dyDescent="0.25">
      <c r="B13" s="15"/>
      <c r="C13" s="15">
        <v>54</v>
      </c>
      <c r="D13" s="15"/>
      <c r="E13" s="15"/>
      <c r="F13" s="21" t="s">
        <v>15</v>
      </c>
      <c r="G13" s="8">
        <v>0</v>
      </c>
      <c r="H13" s="8">
        <v>0</v>
      </c>
      <c r="I13" s="9">
        <v>0</v>
      </c>
      <c r="J13" s="35">
        <v>0</v>
      </c>
      <c r="K13" s="35"/>
      <c r="L13" s="35"/>
    </row>
    <row r="14" spans="2:12" x14ac:dyDescent="0.25">
      <c r="B14" s="16"/>
      <c r="C14" s="14"/>
      <c r="D14" s="14"/>
      <c r="E14" s="14"/>
      <c r="F14" s="20"/>
      <c r="G14" s="8"/>
      <c r="H14" s="8"/>
      <c r="I14" s="8"/>
      <c r="J14" s="35"/>
      <c r="K14" s="35"/>
      <c r="L14" s="35"/>
    </row>
    <row r="16" spans="2:12" x14ac:dyDescent="0.25"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</row>
    <row r="17" spans="2:12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</row>
    <row r="18" spans="2:12" x14ac:dyDescent="0.25">
      <c r="B18" s="38"/>
      <c r="C18" s="38"/>
      <c r="D18" s="38"/>
      <c r="E18" s="38"/>
      <c r="F18" s="38"/>
      <c r="G18" s="38"/>
      <c r="H18" s="38"/>
      <c r="I18" s="38"/>
      <c r="J18" s="38"/>
      <c r="K18" s="38"/>
      <c r="L18" s="38"/>
    </row>
  </sheetData>
  <mergeCells count="6">
    <mergeCell ref="B1:E1"/>
    <mergeCell ref="B7:F7"/>
    <mergeCell ref="B8:F8"/>
    <mergeCell ref="B2:L2"/>
    <mergeCell ref="B4:L4"/>
    <mergeCell ref="B5:L5"/>
  </mergeCells>
  <pageMargins left="0.7" right="0.7" top="0.75" bottom="0.75" header="0.3" footer="0.3"/>
  <pageSetup paperSize="9" scale="66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H21"/>
  <sheetViews>
    <sheetView workbookViewId="0">
      <selection activeCell="F5" sqref="F5"/>
    </sheetView>
  </sheetViews>
  <sheetFormatPr defaultRowHeight="15" x14ac:dyDescent="0.25"/>
  <cols>
    <col min="2" max="2" width="37.7109375" customWidth="1"/>
    <col min="3" max="6" width="25.28515625" customWidth="1"/>
    <col min="7" max="8" width="15.7109375" customWidth="1"/>
  </cols>
  <sheetData>
    <row r="1" spans="2:8" ht="25.5" x14ac:dyDescent="0.25">
      <c r="B1" s="63" t="s">
        <v>216</v>
      </c>
      <c r="C1" s="19"/>
      <c r="D1" s="19"/>
      <c r="E1" s="19"/>
      <c r="F1" s="4"/>
      <c r="G1" s="4"/>
      <c r="H1" s="4"/>
    </row>
    <row r="2" spans="2:8" ht="15.75" customHeight="1" x14ac:dyDescent="0.25">
      <c r="B2" s="200" t="s">
        <v>44</v>
      </c>
      <c r="C2" s="200"/>
      <c r="D2" s="200"/>
      <c r="E2" s="200"/>
      <c r="F2" s="200"/>
      <c r="G2" s="200"/>
      <c r="H2" s="200"/>
    </row>
    <row r="3" spans="2:8" ht="18" x14ac:dyDescent="0.25">
      <c r="B3" s="19"/>
      <c r="C3" s="19"/>
      <c r="D3" s="19"/>
      <c r="E3" s="19"/>
      <c r="F3" s="4"/>
      <c r="G3" s="4"/>
      <c r="H3" s="4"/>
    </row>
    <row r="4" spans="2:8" ht="25.5" x14ac:dyDescent="0.25">
      <c r="B4" s="43" t="s">
        <v>8</v>
      </c>
      <c r="C4" s="43" t="s">
        <v>285</v>
      </c>
      <c r="D4" s="43" t="s">
        <v>291</v>
      </c>
      <c r="E4" s="43" t="s">
        <v>292</v>
      </c>
      <c r="F4" s="43" t="s">
        <v>290</v>
      </c>
      <c r="G4" s="43" t="s">
        <v>25</v>
      </c>
      <c r="H4" s="43" t="s">
        <v>50</v>
      </c>
    </row>
    <row r="5" spans="2:8" x14ac:dyDescent="0.25">
      <c r="B5" s="43">
        <v>1</v>
      </c>
      <c r="C5" s="43">
        <v>2</v>
      </c>
      <c r="D5" s="43">
        <v>3</v>
      </c>
      <c r="E5" s="43">
        <v>4</v>
      </c>
      <c r="F5" s="43">
        <v>5</v>
      </c>
      <c r="G5" s="43" t="s">
        <v>38</v>
      </c>
      <c r="H5" s="43" t="s">
        <v>39</v>
      </c>
    </row>
    <row r="6" spans="2:8" x14ac:dyDescent="0.25">
      <c r="B6" s="10" t="s">
        <v>45</v>
      </c>
      <c r="C6" s="8">
        <f>C7</f>
        <v>0</v>
      </c>
      <c r="D6" s="8">
        <f t="shared" ref="D6:F6" si="0">D7</f>
        <v>0</v>
      </c>
      <c r="E6" s="8">
        <f t="shared" si="0"/>
        <v>0</v>
      </c>
      <c r="F6" s="8">
        <f t="shared" si="0"/>
        <v>0</v>
      </c>
      <c r="G6" s="35"/>
      <c r="H6" s="35"/>
    </row>
    <row r="7" spans="2:8" x14ac:dyDescent="0.25">
      <c r="B7" s="10" t="s">
        <v>21</v>
      </c>
      <c r="C7" s="8">
        <f>C8</f>
        <v>0</v>
      </c>
      <c r="D7" s="8">
        <f t="shared" ref="D7:F7" si="1">D8</f>
        <v>0</v>
      </c>
      <c r="E7" s="8">
        <f t="shared" si="1"/>
        <v>0</v>
      </c>
      <c r="F7" s="8">
        <f t="shared" si="1"/>
        <v>0</v>
      </c>
      <c r="G7" s="35"/>
      <c r="H7" s="35"/>
    </row>
    <row r="8" spans="2:8" x14ac:dyDescent="0.25">
      <c r="B8" s="29" t="s">
        <v>22</v>
      </c>
      <c r="C8" s="8">
        <v>0</v>
      </c>
      <c r="D8" s="8">
        <v>0</v>
      </c>
      <c r="E8" s="8">
        <v>0</v>
      </c>
      <c r="F8" s="35">
        <v>0</v>
      </c>
      <c r="G8" s="35"/>
      <c r="H8" s="35"/>
    </row>
    <row r="9" spans="2:8" x14ac:dyDescent="0.25">
      <c r="B9" s="28"/>
      <c r="C9" s="8"/>
      <c r="D9" s="8"/>
      <c r="E9" s="8"/>
      <c r="F9" s="35"/>
      <c r="G9" s="35"/>
      <c r="H9" s="35"/>
    </row>
    <row r="10" spans="2:8" ht="15.75" customHeight="1" x14ac:dyDescent="0.25">
      <c r="B10" s="10" t="s">
        <v>46</v>
      </c>
      <c r="C10" s="8">
        <f>C11</f>
        <v>0</v>
      </c>
      <c r="D10" s="8">
        <f t="shared" ref="D10:F10" si="2">D11</f>
        <v>0</v>
      </c>
      <c r="E10" s="8">
        <f t="shared" si="2"/>
        <v>0</v>
      </c>
      <c r="F10" s="8">
        <f t="shared" si="2"/>
        <v>0</v>
      </c>
      <c r="G10" s="35"/>
      <c r="H10" s="35"/>
    </row>
    <row r="11" spans="2:8" ht="15.75" customHeight="1" x14ac:dyDescent="0.25">
      <c r="B11" s="10" t="s">
        <v>21</v>
      </c>
      <c r="C11" s="8">
        <f>C12</f>
        <v>0</v>
      </c>
      <c r="D11" s="8">
        <f t="shared" ref="D11:F11" si="3">D12</f>
        <v>0</v>
      </c>
      <c r="E11" s="8">
        <f t="shared" si="3"/>
        <v>0</v>
      </c>
      <c r="F11" s="8">
        <f t="shared" si="3"/>
        <v>0</v>
      </c>
      <c r="G11" s="35"/>
      <c r="H11" s="35"/>
    </row>
    <row r="12" spans="2:8" x14ac:dyDescent="0.25">
      <c r="B12" s="29" t="s">
        <v>22</v>
      </c>
      <c r="C12" s="8">
        <v>0</v>
      </c>
      <c r="D12" s="8">
        <v>0</v>
      </c>
      <c r="E12" s="8">
        <v>0</v>
      </c>
      <c r="F12" s="35">
        <v>0</v>
      </c>
      <c r="G12" s="35"/>
      <c r="H12" s="35"/>
    </row>
    <row r="13" spans="2:8" x14ac:dyDescent="0.25">
      <c r="B13" s="28"/>
      <c r="C13" s="8"/>
      <c r="D13" s="8"/>
      <c r="E13" s="8"/>
      <c r="F13" s="35"/>
      <c r="G13" s="35"/>
      <c r="H13" s="35"/>
    </row>
    <row r="14" spans="2:8" x14ac:dyDescent="0.25">
      <c r="B14" s="28"/>
      <c r="C14" s="8"/>
      <c r="D14" s="8"/>
      <c r="E14" s="8"/>
      <c r="F14" s="35"/>
      <c r="G14" s="35"/>
      <c r="H14" s="35"/>
    </row>
    <row r="15" spans="2:8" x14ac:dyDescent="0.25">
      <c r="B15" s="10"/>
      <c r="C15" s="8"/>
      <c r="D15" s="8"/>
      <c r="E15" s="9"/>
      <c r="F15" s="35"/>
      <c r="G15" s="35"/>
      <c r="H15" s="35"/>
    </row>
    <row r="16" spans="2:8" x14ac:dyDescent="0.25">
      <c r="B16" s="29"/>
      <c r="C16" s="8"/>
      <c r="D16" s="8"/>
      <c r="E16" s="9"/>
      <c r="F16" s="35"/>
      <c r="G16" s="35"/>
      <c r="H16" s="35"/>
    </row>
    <row r="17" spans="2:8" x14ac:dyDescent="0.25">
      <c r="B17" s="10"/>
      <c r="C17" s="8"/>
      <c r="D17" s="8"/>
      <c r="E17" s="9"/>
      <c r="F17" s="35"/>
      <c r="G17" s="35"/>
      <c r="H17" s="35"/>
    </row>
    <row r="18" spans="2:8" x14ac:dyDescent="0.25">
      <c r="B18" s="29"/>
      <c r="C18" s="8"/>
      <c r="D18" s="8"/>
      <c r="E18" s="9"/>
      <c r="F18" s="35"/>
      <c r="G18" s="35"/>
      <c r="H18" s="35"/>
    </row>
    <row r="19" spans="2:8" x14ac:dyDescent="0.25">
      <c r="B19" s="15" t="s">
        <v>17</v>
      </c>
      <c r="C19" s="8"/>
      <c r="D19" s="8"/>
      <c r="E19" s="9"/>
      <c r="F19" s="35"/>
      <c r="G19" s="35"/>
      <c r="H19" s="35"/>
    </row>
    <row r="21" spans="2:8" x14ac:dyDescent="0.25">
      <c r="B21" s="50"/>
      <c r="C21" s="50"/>
      <c r="D21" s="50"/>
      <c r="E21" s="50"/>
      <c r="F21" s="50"/>
      <c r="G21" s="50"/>
      <c r="H21" s="50"/>
    </row>
  </sheetData>
  <mergeCells count="1">
    <mergeCell ref="B2:H2"/>
  </mergeCells>
  <pageMargins left="0.7" right="0.7" top="0.75" bottom="0.75" header="0.3" footer="0.3"/>
  <pageSetup paperSize="9" scale="7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D080-09C0-4B81-B675-E81546DB784B}">
  <dimension ref="A1:U551"/>
  <sheetViews>
    <sheetView topLeftCell="A442" zoomScaleNormal="100" workbookViewId="0">
      <selection activeCell="M456" sqref="M456"/>
    </sheetView>
  </sheetViews>
  <sheetFormatPr defaultRowHeight="15" x14ac:dyDescent="0.25"/>
  <cols>
    <col min="1" max="1" width="19.140625" customWidth="1"/>
    <col min="2" max="2" width="8.42578125" customWidth="1"/>
    <col min="3" max="3" width="19.5703125" hidden="1" customWidth="1"/>
    <col min="4" max="4" width="35" customWidth="1"/>
    <col min="5" max="7" width="20.28515625" customWidth="1"/>
    <col min="8" max="8" width="15.5703125" customWidth="1"/>
    <col min="9" max="9" width="12" customWidth="1"/>
    <col min="10" max="10" width="13.7109375" customWidth="1"/>
  </cols>
  <sheetData>
    <row r="1" spans="1:10" ht="47.25" customHeight="1" x14ac:dyDescent="0.25">
      <c r="A1" s="210" t="s">
        <v>216</v>
      </c>
      <c r="B1" s="210"/>
      <c r="C1" s="210"/>
      <c r="D1" s="147"/>
      <c r="E1" s="147"/>
      <c r="F1" s="19"/>
      <c r="G1" s="19"/>
      <c r="H1" s="19"/>
      <c r="I1" s="4"/>
      <c r="J1" s="4"/>
    </row>
    <row r="2" spans="1:10" ht="15.75" x14ac:dyDescent="0.25">
      <c r="A2" s="200" t="s">
        <v>11</v>
      </c>
      <c r="B2" s="200"/>
      <c r="C2" s="200"/>
      <c r="D2" s="200"/>
      <c r="E2" s="200"/>
      <c r="F2" s="200"/>
      <c r="G2" s="200"/>
      <c r="H2" s="200"/>
      <c r="I2" s="200"/>
      <c r="J2" s="31"/>
    </row>
    <row r="3" spans="1:10" ht="18" x14ac:dyDescent="0.25">
      <c r="A3" s="19"/>
      <c r="B3" s="19"/>
      <c r="C3" s="19"/>
      <c r="D3" s="19"/>
      <c r="E3" s="19"/>
      <c r="F3" s="19"/>
      <c r="G3" s="19"/>
      <c r="H3" s="19"/>
      <c r="I3" s="4"/>
      <c r="J3" s="4"/>
    </row>
    <row r="4" spans="1:10" ht="15.75" x14ac:dyDescent="0.25">
      <c r="A4" s="239" t="s">
        <v>55</v>
      </c>
      <c r="B4" s="239"/>
      <c r="C4" s="239"/>
      <c r="D4" s="239"/>
      <c r="E4" s="239"/>
      <c r="F4" s="239"/>
      <c r="G4" s="239"/>
      <c r="H4" s="239"/>
      <c r="I4" s="239"/>
    </row>
    <row r="5" spans="1:10" ht="18" x14ac:dyDescent="0.25">
      <c r="A5" s="19"/>
      <c r="B5" s="19"/>
      <c r="C5" s="19"/>
      <c r="D5" s="19"/>
      <c r="E5" s="19"/>
      <c r="F5" s="19"/>
      <c r="G5" s="19"/>
      <c r="H5" s="19"/>
      <c r="I5" s="4"/>
    </row>
    <row r="6" spans="1:10" ht="38.25" x14ac:dyDescent="0.25">
      <c r="A6" s="207" t="s">
        <v>8</v>
      </c>
      <c r="B6" s="208"/>
      <c r="C6" s="208"/>
      <c r="D6" s="209"/>
      <c r="E6" s="43" t="s">
        <v>285</v>
      </c>
      <c r="F6" s="43" t="s">
        <v>291</v>
      </c>
      <c r="G6" s="43" t="s">
        <v>294</v>
      </c>
      <c r="H6" s="43" t="s">
        <v>290</v>
      </c>
      <c r="I6" s="43" t="s">
        <v>25</v>
      </c>
      <c r="J6" s="43" t="s">
        <v>50</v>
      </c>
    </row>
    <row r="7" spans="1:10" x14ac:dyDescent="0.25">
      <c r="A7" s="204">
        <v>1</v>
      </c>
      <c r="B7" s="205"/>
      <c r="C7" s="205"/>
      <c r="D7" s="206"/>
      <c r="E7" s="146">
        <v>2</v>
      </c>
      <c r="F7" s="45">
        <v>3</v>
      </c>
      <c r="G7" s="45">
        <v>4</v>
      </c>
      <c r="H7" s="45">
        <v>5</v>
      </c>
      <c r="I7" s="45" t="s">
        <v>257</v>
      </c>
      <c r="J7" s="45" t="s">
        <v>258</v>
      </c>
    </row>
    <row r="8" spans="1:10" ht="31.5" customHeight="1" x14ac:dyDescent="0.25">
      <c r="A8" s="240" t="s">
        <v>195</v>
      </c>
      <c r="B8" s="241"/>
      <c r="C8" s="158"/>
      <c r="D8" s="161" t="s">
        <v>196</v>
      </c>
      <c r="E8" s="80">
        <f>E11+E70+E91+E155+E315+E223+E276+E281+E364+E432+E474+E488+E504+E519+E525+E414</f>
        <v>2111447.02</v>
      </c>
      <c r="F8" s="80">
        <f t="shared" ref="F8:H8" si="0">F11+F70+F91+F155+F315+F223+F276+F281+F364+F432+F474+F488+F504+F519+F525+F414</f>
        <v>5261017</v>
      </c>
      <c r="G8" s="80">
        <f t="shared" si="0"/>
        <v>5261017</v>
      </c>
      <c r="H8" s="80">
        <f t="shared" si="0"/>
        <v>2421528.4199999995</v>
      </c>
      <c r="I8" s="54">
        <f>H8/G8*100</f>
        <v>46.027762693030631</v>
      </c>
      <c r="J8" s="54">
        <f>H8/E8*100</f>
        <v>114.68572959978884</v>
      </c>
    </row>
    <row r="9" spans="1:10" ht="29.25" customHeight="1" x14ac:dyDescent="0.25">
      <c r="A9" s="236" t="s">
        <v>200</v>
      </c>
      <c r="B9" s="237"/>
      <c r="C9" s="238"/>
      <c r="D9" s="105" t="s">
        <v>199</v>
      </c>
      <c r="E9" s="162"/>
      <c r="F9" s="80"/>
      <c r="G9" s="80"/>
      <c r="H9" s="80"/>
      <c r="I9" s="54" t="e">
        <f t="shared" ref="I9:I72" si="1">H9/G9*100</f>
        <v>#DIV/0!</v>
      </c>
      <c r="J9" s="54" t="e">
        <f t="shared" ref="J9:J72" si="2">H9/E9*100</f>
        <v>#DIV/0!</v>
      </c>
    </row>
    <row r="10" spans="1:10" ht="29.25" customHeight="1" x14ac:dyDescent="0.25">
      <c r="A10" s="236" t="s">
        <v>300</v>
      </c>
      <c r="B10" s="237"/>
      <c r="C10" s="238"/>
      <c r="D10" s="105" t="s">
        <v>301</v>
      </c>
      <c r="E10" s="61"/>
      <c r="F10" s="62"/>
      <c r="G10" s="54"/>
      <c r="H10" s="54"/>
      <c r="I10" s="54" t="e">
        <f t="shared" si="1"/>
        <v>#DIV/0!</v>
      </c>
      <c r="J10" s="54" t="e">
        <f t="shared" si="2"/>
        <v>#DIV/0!</v>
      </c>
    </row>
    <row r="11" spans="1:10" ht="29.25" customHeight="1" x14ac:dyDescent="0.25">
      <c r="A11" s="214">
        <v>11</v>
      </c>
      <c r="B11" s="214"/>
      <c r="C11" s="214"/>
      <c r="D11" s="51" t="s">
        <v>197</v>
      </c>
      <c r="E11" s="62">
        <f>E12+E56</f>
        <v>1617389.7</v>
      </c>
      <c r="F11" s="62">
        <f>F12+F56</f>
        <v>3772059</v>
      </c>
      <c r="G11" s="62">
        <f t="shared" ref="G11:H11" si="3">G12+G56</f>
        <v>3772059</v>
      </c>
      <c r="H11" s="62">
        <f t="shared" si="3"/>
        <v>1835287.3699999999</v>
      </c>
      <c r="I11" s="54">
        <f t="shared" si="1"/>
        <v>48.654789598996196</v>
      </c>
      <c r="J11" s="54">
        <f t="shared" si="2"/>
        <v>113.47218113235171</v>
      </c>
    </row>
    <row r="12" spans="1:10" ht="29.25" customHeight="1" x14ac:dyDescent="0.25">
      <c r="A12" s="223">
        <v>3</v>
      </c>
      <c r="B12" s="223"/>
      <c r="C12" s="155"/>
      <c r="D12" s="153" t="s">
        <v>4</v>
      </c>
      <c r="E12" s="62">
        <f>E13+E20+E49+E53</f>
        <v>1617389.7</v>
      </c>
      <c r="F12" s="62">
        <f>F13+F20+F49+F53</f>
        <v>3758548</v>
      </c>
      <c r="G12" s="62">
        <f>G13+G20+G49+G53</f>
        <v>3758548</v>
      </c>
      <c r="H12" s="62">
        <f>H13+H20+H49+H53</f>
        <v>1835287.3699999999</v>
      </c>
      <c r="I12" s="54">
        <f t="shared" si="1"/>
        <v>48.829690880627304</v>
      </c>
      <c r="J12" s="54">
        <f t="shared" si="2"/>
        <v>113.47218113235171</v>
      </c>
    </row>
    <row r="13" spans="1:10" ht="29.25" customHeight="1" x14ac:dyDescent="0.25">
      <c r="A13" s="211">
        <v>31</v>
      </c>
      <c r="B13" s="213"/>
      <c r="C13" s="159"/>
      <c r="D13" s="153" t="s">
        <v>5</v>
      </c>
      <c r="E13" s="62">
        <f>E14+E16+E18</f>
        <v>1491180.8</v>
      </c>
      <c r="F13" s="62">
        <f>F14+F16+F18</f>
        <v>3434567</v>
      </c>
      <c r="G13" s="62">
        <f t="shared" ref="G13:H13" si="4">G14+G16+G18</f>
        <v>3434567</v>
      </c>
      <c r="H13" s="62">
        <f t="shared" si="4"/>
        <v>1681709.38</v>
      </c>
      <c r="I13" s="54">
        <f t="shared" si="1"/>
        <v>48.964232754813047</v>
      </c>
      <c r="J13" s="54">
        <f t="shared" si="2"/>
        <v>112.77702744026745</v>
      </c>
    </row>
    <row r="14" spans="1:10" ht="29.25" customHeight="1" x14ac:dyDescent="0.25">
      <c r="A14" s="211">
        <v>311</v>
      </c>
      <c r="B14" s="212"/>
      <c r="C14" s="213"/>
      <c r="D14" s="51" t="s">
        <v>34</v>
      </c>
      <c r="E14" s="62">
        <f>E15</f>
        <v>1251269.26</v>
      </c>
      <c r="F14" s="62">
        <f t="shared" ref="F14:H14" si="5">F15</f>
        <v>2890125</v>
      </c>
      <c r="G14" s="62">
        <f t="shared" si="5"/>
        <v>2890125</v>
      </c>
      <c r="H14" s="62">
        <f t="shared" si="5"/>
        <v>1412972.68</v>
      </c>
      <c r="I14" s="54">
        <f t="shared" si="1"/>
        <v>48.8896736300333</v>
      </c>
      <c r="J14" s="54">
        <f t="shared" si="2"/>
        <v>112.92315132875557</v>
      </c>
    </row>
    <row r="15" spans="1:10" ht="29.25" customHeight="1" x14ac:dyDescent="0.25">
      <c r="A15" s="151">
        <v>3111</v>
      </c>
      <c r="B15" s="152"/>
      <c r="C15" s="153"/>
      <c r="D15" s="51" t="s">
        <v>35</v>
      </c>
      <c r="E15" s="62">
        <v>1251269.26</v>
      </c>
      <c r="F15" s="62">
        <v>2890125</v>
      </c>
      <c r="G15" s="62">
        <f>F15</f>
        <v>2890125</v>
      </c>
      <c r="H15" s="62">
        <v>1412972.68</v>
      </c>
      <c r="I15" s="54">
        <f t="shared" si="1"/>
        <v>48.8896736300333</v>
      </c>
      <c r="J15" s="54">
        <f t="shared" si="2"/>
        <v>112.92315132875557</v>
      </c>
    </row>
    <row r="16" spans="1:10" ht="29.25" customHeight="1" x14ac:dyDescent="0.25">
      <c r="A16" s="214">
        <v>312</v>
      </c>
      <c r="B16" s="214"/>
      <c r="C16" s="214"/>
      <c r="D16" s="51" t="s">
        <v>150</v>
      </c>
      <c r="E16" s="62">
        <f>E17</f>
        <v>33452.07</v>
      </c>
      <c r="F16" s="62">
        <f t="shared" ref="F16:H16" si="6">F17</f>
        <v>67571</v>
      </c>
      <c r="G16" s="62">
        <f t="shared" si="6"/>
        <v>67571</v>
      </c>
      <c r="H16" s="62">
        <f t="shared" si="6"/>
        <v>35596.39</v>
      </c>
      <c r="I16" s="54">
        <f t="shared" si="1"/>
        <v>52.679981056962312</v>
      </c>
      <c r="J16" s="54">
        <f t="shared" si="2"/>
        <v>106.41012648843555</v>
      </c>
    </row>
    <row r="17" spans="1:10" ht="29.25" customHeight="1" x14ac:dyDescent="0.25">
      <c r="A17" s="211">
        <v>3121</v>
      </c>
      <c r="B17" s="212"/>
      <c r="C17" s="213"/>
      <c r="D17" s="51" t="s">
        <v>150</v>
      </c>
      <c r="E17" s="62">
        <v>33452.07</v>
      </c>
      <c r="F17" s="62">
        <v>67571</v>
      </c>
      <c r="G17" s="54">
        <f>F17</f>
        <v>67571</v>
      </c>
      <c r="H17" s="54">
        <v>35596.39</v>
      </c>
      <c r="I17" s="54">
        <f t="shared" si="1"/>
        <v>52.679981056962312</v>
      </c>
      <c r="J17" s="54">
        <f t="shared" si="2"/>
        <v>106.41012648843555</v>
      </c>
    </row>
    <row r="18" spans="1:10" ht="29.25" customHeight="1" x14ac:dyDescent="0.25">
      <c r="A18" s="214">
        <v>313</v>
      </c>
      <c r="B18" s="214"/>
      <c r="C18" s="157"/>
      <c r="D18" s="153" t="s">
        <v>151</v>
      </c>
      <c r="E18" s="62">
        <f>E19</f>
        <v>206459.47</v>
      </c>
      <c r="F18" s="62">
        <f t="shared" ref="F18:H18" si="7">F19</f>
        <v>476871</v>
      </c>
      <c r="G18" s="62">
        <f t="shared" si="7"/>
        <v>476871</v>
      </c>
      <c r="H18" s="62">
        <f t="shared" si="7"/>
        <v>233140.31</v>
      </c>
      <c r="I18" s="54">
        <f t="shared" si="1"/>
        <v>48.889596976960227</v>
      </c>
      <c r="J18" s="54">
        <f t="shared" si="2"/>
        <v>112.92304005236475</v>
      </c>
    </row>
    <row r="19" spans="1:10" ht="29.25" customHeight="1" x14ac:dyDescent="0.25">
      <c r="A19" s="211">
        <v>3132</v>
      </c>
      <c r="B19" s="213"/>
      <c r="C19" s="159"/>
      <c r="D19" s="153" t="s">
        <v>152</v>
      </c>
      <c r="E19" s="62">
        <v>206459.47</v>
      </c>
      <c r="F19" s="62">
        <v>476871</v>
      </c>
      <c r="G19" s="54">
        <f>F19</f>
        <v>476871</v>
      </c>
      <c r="H19" s="54">
        <v>233140.31</v>
      </c>
      <c r="I19" s="54">
        <f t="shared" si="1"/>
        <v>48.889596976960227</v>
      </c>
      <c r="J19" s="54">
        <f t="shared" si="2"/>
        <v>112.92304005236475</v>
      </c>
    </row>
    <row r="20" spans="1:10" ht="29.25" customHeight="1" x14ac:dyDescent="0.25">
      <c r="A20" s="211">
        <v>32</v>
      </c>
      <c r="B20" s="212"/>
      <c r="C20" s="153"/>
      <c r="D20" s="154" t="s">
        <v>13</v>
      </c>
      <c r="E20" s="62">
        <f>E21+E32+E44+E42+E25</f>
        <v>125263.38999999998</v>
      </c>
      <c r="F20" s="62">
        <f>F21+F32+F44+F42+F25</f>
        <v>321981</v>
      </c>
      <c r="G20" s="62">
        <f t="shared" ref="G20:H20" si="8">G21+G32+G44+G42+G25</f>
        <v>321981</v>
      </c>
      <c r="H20" s="62">
        <f t="shared" si="8"/>
        <v>152772.87999999998</v>
      </c>
      <c r="I20" s="54">
        <f t="shared" si="1"/>
        <v>47.447793503343355</v>
      </c>
      <c r="J20" s="54">
        <f t="shared" si="2"/>
        <v>121.96131686999689</v>
      </c>
    </row>
    <row r="21" spans="1:10" ht="29.25" customHeight="1" x14ac:dyDescent="0.25">
      <c r="A21" s="214">
        <v>321</v>
      </c>
      <c r="B21" s="214"/>
      <c r="C21" s="214"/>
      <c r="D21" s="51" t="s">
        <v>36</v>
      </c>
      <c r="E21" s="62">
        <f>E22+E23+E24</f>
        <v>21192.01</v>
      </c>
      <c r="F21" s="62">
        <f>F22+F23+F24</f>
        <v>60310</v>
      </c>
      <c r="G21" s="62">
        <f t="shared" ref="G21:H21" si="9">G22+G23+G24</f>
        <v>60310</v>
      </c>
      <c r="H21" s="62">
        <f t="shared" si="9"/>
        <v>26725.82</v>
      </c>
      <c r="I21" s="54">
        <f t="shared" si="1"/>
        <v>44.314077267451502</v>
      </c>
      <c r="J21" s="54">
        <f t="shared" si="2"/>
        <v>126.11271889735802</v>
      </c>
    </row>
    <row r="22" spans="1:10" ht="29.25" customHeight="1" x14ac:dyDescent="0.25">
      <c r="A22" s="214">
        <v>3211</v>
      </c>
      <c r="B22" s="214"/>
      <c r="C22" s="214"/>
      <c r="D22" s="51" t="s">
        <v>37</v>
      </c>
      <c r="E22" s="62">
        <v>0</v>
      </c>
      <c r="F22" s="62">
        <v>4250</v>
      </c>
      <c r="G22" s="54">
        <f>F22</f>
        <v>4250</v>
      </c>
      <c r="H22" s="54">
        <v>0</v>
      </c>
      <c r="I22" s="54">
        <f t="shared" si="1"/>
        <v>0</v>
      </c>
      <c r="J22" s="54" t="e">
        <f t="shared" si="2"/>
        <v>#DIV/0!</v>
      </c>
    </row>
    <row r="23" spans="1:10" ht="29.25" customHeight="1" x14ac:dyDescent="0.25">
      <c r="A23" s="214">
        <v>3212</v>
      </c>
      <c r="B23" s="214"/>
      <c r="C23" s="214"/>
      <c r="D23" s="51" t="s">
        <v>154</v>
      </c>
      <c r="E23" s="62">
        <v>20427.009999999998</v>
      </c>
      <c r="F23" s="62">
        <v>50400</v>
      </c>
      <c r="G23" s="54">
        <f>F23</f>
        <v>50400</v>
      </c>
      <c r="H23" s="54">
        <v>26725.82</v>
      </c>
      <c r="I23" s="54">
        <f t="shared" si="1"/>
        <v>53.027420634920631</v>
      </c>
      <c r="J23" s="54">
        <f t="shared" si="2"/>
        <v>130.83569254629043</v>
      </c>
    </row>
    <row r="24" spans="1:10" ht="29.25" customHeight="1" x14ac:dyDescent="0.25">
      <c r="A24" s="214">
        <v>3213</v>
      </c>
      <c r="B24" s="214"/>
      <c r="C24" s="214"/>
      <c r="D24" s="51" t="s">
        <v>155</v>
      </c>
      <c r="E24" s="62">
        <v>765</v>
      </c>
      <c r="F24" s="62">
        <v>5660</v>
      </c>
      <c r="G24" s="54">
        <f t="shared" ref="G24:G31" si="10">F24</f>
        <v>5660</v>
      </c>
      <c r="H24" s="54">
        <v>0</v>
      </c>
      <c r="I24" s="54">
        <f t="shared" si="1"/>
        <v>0</v>
      </c>
      <c r="J24" s="54">
        <f t="shared" si="2"/>
        <v>0</v>
      </c>
    </row>
    <row r="25" spans="1:10" ht="29.25" customHeight="1" x14ac:dyDescent="0.25">
      <c r="A25" s="211">
        <v>322</v>
      </c>
      <c r="B25" s="212"/>
      <c r="C25" s="213"/>
      <c r="D25" s="51" t="s">
        <v>157</v>
      </c>
      <c r="E25" s="62">
        <f>SUM(E26:E31)</f>
        <v>53272.39</v>
      </c>
      <c r="F25" s="62">
        <f t="shared" ref="F25:H25" si="11">SUM(F26:F31)</f>
        <v>93587</v>
      </c>
      <c r="G25" s="62">
        <f t="shared" si="11"/>
        <v>93587</v>
      </c>
      <c r="H25" s="62">
        <f t="shared" si="11"/>
        <v>49846.829999999994</v>
      </c>
      <c r="I25" s="54">
        <f t="shared" si="1"/>
        <v>53.262557833887179</v>
      </c>
      <c r="J25" s="54">
        <f t="shared" si="2"/>
        <v>93.569727207658588</v>
      </c>
    </row>
    <row r="26" spans="1:10" ht="29.25" customHeight="1" x14ac:dyDescent="0.25">
      <c r="A26" s="211">
        <v>3221</v>
      </c>
      <c r="B26" s="213"/>
      <c r="C26" s="157"/>
      <c r="D26" s="153" t="s">
        <v>158</v>
      </c>
      <c r="E26" s="62">
        <v>9101.6</v>
      </c>
      <c r="F26" s="62">
        <v>13000</v>
      </c>
      <c r="G26" s="54">
        <f t="shared" si="10"/>
        <v>13000</v>
      </c>
      <c r="H26" s="54">
        <v>6578.64</v>
      </c>
      <c r="I26" s="54">
        <f t="shared" si="1"/>
        <v>50.604923076923079</v>
      </c>
      <c r="J26" s="54">
        <f t="shared" si="2"/>
        <v>72.280038674518764</v>
      </c>
    </row>
    <row r="27" spans="1:10" ht="29.25" customHeight="1" x14ac:dyDescent="0.25">
      <c r="A27" s="211">
        <v>3222</v>
      </c>
      <c r="B27" s="212"/>
      <c r="C27" s="213"/>
      <c r="D27" s="154" t="s">
        <v>251</v>
      </c>
      <c r="E27" s="62">
        <v>0</v>
      </c>
      <c r="F27" s="62">
        <v>4055</v>
      </c>
      <c r="G27" s="54">
        <f t="shared" si="10"/>
        <v>4055</v>
      </c>
      <c r="H27" s="54">
        <v>0</v>
      </c>
      <c r="I27" s="54">
        <f t="shared" si="1"/>
        <v>0</v>
      </c>
      <c r="J27" s="54" t="e">
        <f t="shared" si="2"/>
        <v>#DIV/0!</v>
      </c>
    </row>
    <row r="28" spans="1:10" ht="29.25" customHeight="1" x14ac:dyDescent="0.25">
      <c r="A28" s="211">
        <v>3223</v>
      </c>
      <c r="B28" s="212"/>
      <c r="C28" s="213"/>
      <c r="D28" s="154" t="s">
        <v>159</v>
      </c>
      <c r="E28" s="62">
        <v>43627.05</v>
      </c>
      <c r="F28" s="62">
        <v>69532</v>
      </c>
      <c r="G28" s="54">
        <f t="shared" si="10"/>
        <v>69532</v>
      </c>
      <c r="H28" s="54">
        <v>42495.17</v>
      </c>
      <c r="I28" s="54">
        <f t="shared" si="1"/>
        <v>61.115989760110445</v>
      </c>
      <c r="J28" s="54">
        <f t="shared" si="2"/>
        <v>97.405554581389282</v>
      </c>
    </row>
    <row r="29" spans="1:10" ht="29.25" customHeight="1" x14ac:dyDescent="0.25">
      <c r="A29" s="214">
        <v>3224</v>
      </c>
      <c r="B29" s="214"/>
      <c r="C29" s="214"/>
      <c r="D29" s="51" t="s">
        <v>160</v>
      </c>
      <c r="E29" s="62">
        <v>543.74</v>
      </c>
      <c r="F29" s="62">
        <v>2000</v>
      </c>
      <c r="G29" s="54">
        <f t="shared" si="10"/>
        <v>2000</v>
      </c>
      <c r="H29" s="54">
        <v>773.02</v>
      </c>
      <c r="I29" s="54">
        <f t="shared" si="1"/>
        <v>38.650999999999996</v>
      </c>
      <c r="J29" s="54">
        <f t="shared" si="2"/>
        <v>142.1672122705705</v>
      </c>
    </row>
    <row r="30" spans="1:10" ht="29.25" customHeight="1" x14ac:dyDescent="0.25">
      <c r="A30" s="214">
        <v>3225</v>
      </c>
      <c r="B30" s="214"/>
      <c r="C30" s="214"/>
      <c r="D30" s="51" t="s">
        <v>201</v>
      </c>
      <c r="E30" s="62">
        <v>0</v>
      </c>
      <c r="F30" s="62">
        <v>4000</v>
      </c>
      <c r="G30" s="54">
        <f t="shared" si="10"/>
        <v>4000</v>
      </c>
      <c r="H30" s="54">
        <v>0</v>
      </c>
      <c r="I30" s="54">
        <f t="shared" si="1"/>
        <v>0</v>
      </c>
      <c r="J30" s="54" t="e">
        <f t="shared" si="2"/>
        <v>#DIV/0!</v>
      </c>
    </row>
    <row r="31" spans="1:10" ht="29.25" customHeight="1" x14ac:dyDescent="0.25">
      <c r="A31" s="224">
        <v>3227</v>
      </c>
      <c r="B31" s="225"/>
      <c r="C31" s="226"/>
      <c r="D31" s="51" t="s">
        <v>241</v>
      </c>
      <c r="E31" s="62">
        <v>0</v>
      </c>
      <c r="F31" s="62">
        <v>1000</v>
      </c>
      <c r="G31" s="54">
        <f t="shared" si="10"/>
        <v>1000</v>
      </c>
      <c r="H31" s="62"/>
      <c r="I31" s="54">
        <f t="shared" si="1"/>
        <v>0</v>
      </c>
      <c r="J31" s="54" t="e">
        <f t="shared" si="2"/>
        <v>#DIV/0!</v>
      </c>
    </row>
    <row r="32" spans="1:10" ht="29.25" customHeight="1" x14ac:dyDescent="0.25">
      <c r="A32" s="211">
        <v>323</v>
      </c>
      <c r="B32" s="212"/>
      <c r="C32" s="213"/>
      <c r="D32" s="51" t="s">
        <v>162</v>
      </c>
      <c r="E32" s="62">
        <f>E33+E34+E35+E36+E37+E38+E39+E40+E41</f>
        <v>49056.259999999995</v>
      </c>
      <c r="F32" s="62">
        <f t="shared" ref="F32:H32" si="12">F33+F34+F35+F36+F37+F38+F39+F40+F41</f>
        <v>159308</v>
      </c>
      <c r="G32" s="62">
        <f t="shared" si="12"/>
        <v>159308</v>
      </c>
      <c r="H32" s="62">
        <f t="shared" si="12"/>
        <v>74739.319999999992</v>
      </c>
      <c r="I32" s="54">
        <f t="shared" si="1"/>
        <v>46.914982298440748</v>
      </c>
      <c r="J32" s="54">
        <f t="shared" si="2"/>
        <v>152.35429688280354</v>
      </c>
    </row>
    <row r="33" spans="1:10" ht="29.25" customHeight="1" x14ac:dyDescent="0.25">
      <c r="A33" s="211">
        <v>3231</v>
      </c>
      <c r="B33" s="212"/>
      <c r="C33" s="213"/>
      <c r="D33" s="154" t="s">
        <v>163</v>
      </c>
      <c r="E33" s="62">
        <v>2098.6799999999998</v>
      </c>
      <c r="F33" s="62">
        <v>6000</v>
      </c>
      <c r="G33" s="54">
        <f>F33</f>
        <v>6000</v>
      </c>
      <c r="H33" s="54">
        <v>2216.36</v>
      </c>
      <c r="I33" s="54">
        <f t="shared" si="1"/>
        <v>36.939333333333337</v>
      </c>
      <c r="J33" s="54">
        <f t="shared" si="2"/>
        <v>105.60733413383652</v>
      </c>
    </row>
    <row r="34" spans="1:10" ht="29.25" customHeight="1" x14ac:dyDescent="0.25">
      <c r="A34" s="211">
        <v>3232</v>
      </c>
      <c r="B34" s="212"/>
      <c r="C34" s="213"/>
      <c r="D34" s="154" t="s">
        <v>164</v>
      </c>
      <c r="E34" s="62">
        <v>10529.99</v>
      </c>
      <c r="F34" s="62">
        <v>45270</v>
      </c>
      <c r="G34" s="54">
        <f t="shared" ref="G34:G41" si="13">F34</f>
        <v>45270</v>
      </c>
      <c r="H34" s="54">
        <v>30292.01</v>
      </c>
      <c r="I34" s="54">
        <f t="shared" si="1"/>
        <v>66.914093218466974</v>
      </c>
      <c r="J34" s="54">
        <f t="shared" si="2"/>
        <v>287.67368250112298</v>
      </c>
    </row>
    <row r="35" spans="1:10" ht="29.25" customHeight="1" x14ac:dyDescent="0.25">
      <c r="A35" s="211">
        <v>3233</v>
      </c>
      <c r="B35" s="212"/>
      <c r="C35" s="213"/>
      <c r="D35" s="154" t="s">
        <v>165</v>
      </c>
      <c r="E35" s="62">
        <v>0</v>
      </c>
      <c r="F35" s="62">
        <v>7350</v>
      </c>
      <c r="G35" s="54">
        <f t="shared" si="13"/>
        <v>7350</v>
      </c>
      <c r="H35" s="54">
        <v>1139.75</v>
      </c>
      <c r="I35" s="54">
        <f t="shared" si="1"/>
        <v>15.506802721088436</v>
      </c>
      <c r="J35" s="54" t="e">
        <f t="shared" si="2"/>
        <v>#DIV/0!</v>
      </c>
    </row>
    <row r="36" spans="1:10" ht="29.25" customHeight="1" x14ac:dyDescent="0.25">
      <c r="A36" s="214">
        <v>3234</v>
      </c>
      <c r="B36" s="214"/>
      <c r="C36" s="214"/>
      <c r="D36" s="51" t="s">
        <v>166</v>
      </c>
      <c r="E36" s="62">
        <v>8441.3799999999992</v>
      </c>
      <c r="F36" s="62">
        <v>17810</v>
      </c>
      <c r="G36" s="54">
        <f t="shared" si="13"/>
        <v>17810</v>
      </c>
      <c r="H36" s="54">
        <v>6384.3</v>
      </c>
      <c r="I36" s="54">
        <f t="shared" si="1"/>
        <v>35.846715328467155</v>
      </c>
      <c r="J36" s="54">
        <f t="shared" si="2"/>
        <v>75.630998722957628</v>
      </c>
    </row>
    <row r="37" spans="1:10" ht="29.25" customHeight="1" x14ac:dyDescent="0.25">
      <c r="A37" s="214">
        <v>3235</v>
      </c>
      <c r="B37" s="214"/>
      <c r="C37" s="214"/>
      <c r="D37" s="51" t="s">
        <v>167</v>
      </c>
      <c r="E37" s="62">
        <v>4254.8999999999996</v>
      </c>
      <c r="F37" s="62">
        <v>10000</v>
      </c>
      <c r="G37" s="54">
        <f t="shared" si="13"/>
        <v>10000</v>
      </c>
      <c r="H37" s="54">
        <v>3149.05</v>
      </c>
      <c r="I37" s="54">
        <f t="shared" si="1"/>
        <v>31.490499999999997</v>
      </c>
      <c r="J37" s="54">
        <f t="shared" si="2"/>
        <v>74.009964981550695</v>
      </c>
    </row>
    <row r="38" spans="1:10" ht="29.25" customHeight="1" x14ac:dyDescent="0.25">
      <c r="A38" s="211">
        <v>3236</v>
      </c>
      <c r="B38" s="212"/>
      <c r="C38" s="213"/>
      <c r="D38" s="51" t="s">
        <v>168</v>
      </c>
      <c r="E38" s="62">
        <v>0</v>
      </c>
      <c r="F38" s="62">
        <v>5000</v>
      </c>
      <c r="G38" s="54">
        <f t="shared" si="13"/>
        <v>5000</v>
      </c>
      <c r="H38" s="54">
        <v>5675</v>
      </c>
      <c r="I38" s="54">
        <f t="shared" si="1"/>
        <v>113.5</v>
      </c>
      <c r="J38" s="54" t="e">
        <f t="shared" si="2"/>
        <v>#DIV/0!</v>
      </c>
    </row>
    <row r="39" spans="1:10" ht="29.25" customHeight="1" x14ac:dyDescent="0.25">
      <c r="A39" s="211">
        <v>3237</v>
      </c>
      <c r="B39" s="212"/>
      <c r="C39" s="213"/>
      <c r="D39" s="154" t="s">
        <v>169</v>
      </c>
      <c r="E39" s="62">
        <v>11788.69</v>
      </c>
      <c r="F39" s="62">
        <v>42907</v>
      </c>
      <c r="G39" s="54">
        <f t="shared" si="13"/>
        <v>42907</v>
      </c>
      <c r="H39" s="54">
        <v>16956.12</v>
      </c>
      <c r="I39" s="54">
        <f t="shared" si="1"/>
        <v>39.518307036147945</v>
      </c>
      <c r="J39" s="54">
        <f t="shared" si="2"/>
        <v>143.83379323741653</v>
      </c>
    </row>
    <row r="40" spans="1:10" ht="29.25" customHeight="1" x14ac:dyDescent="0.25">
      <c r="A40" s="211">
        <v>3238</v>
      </c>
      <c r="B40" s="212"/>
      <c r="C40" s="213"/>
      <c r="D40" s="154" t="s">
        <v>170</v>
      </c>
      <c r="E40" s="62">
        <v>2076.35</v>
      </c>
      <c r="F40" s="62">
        <v>8167</v>
      </c>
      <c r="G40" s="54">
        <f t="shared" si="13"/>
        <v>8167</v>
      </c>
      <c r="H40" s="54">
        <v>1474.61</v>
      </c>
      <c r="I40" s="54">
        <f t="shared" si="1"/>
        <v>18.055712011754622</v>
      </c>
      <c r="J40" s="54">
        <f t="shared" si="2"/>
        <v>71.019336817010611</v>
      </c>
    </row>
    <row r="41" spans="1:10" ht="29.25" customHeight="1" x14ac:dyDescent="0.25">
      <c r="A41" s="211">
        <v>3239</v>
      </c>
      <c r="B41" s="212"/>
      <c r="C41" s="213"/>
      <c r="D41" s="154" t="s">
        <v>171</v>
      </c>
      <c r="E41" s="62">
        <v>9866.27</v>
      </c>
      <c r="F41" s="62">
        <v>16804</v>
      </c>
      <c r="G41" s="54">
        <f t="shared" si="13"/>
        <v>16804</v>
      </c>
      <c r="H41" s="54">
        <v>7452.12</v>
      </c>
      <c r="I41" s="54">
        <f t="shared" si="1"/>
        <v>44.347298262318496</v>
      </c>
      <c r="J41" s="54">
        <f t="shared" si="2"/>
        <v>75.531279804829992</v>
      </c>
    </row>
    <row r="42" spans="1:10" ht="29.25" customHeight="1" x14ac:dyDescent="0.25">
      <c r="A42" s="214">
        <v>324</v>
      </c>
      <c r="B42" s="214"/>
      <c r="C42" s="214"/>
      <c r="D42" s="51" t="s">
        <v>202</v>
      </c>
      <c r="E42" s="62">
        <f>E43</f>
        <v>0</v>
      </c>
      <c r="F42" s="62">
        <f t="shared" ref="F42:H42" si="14">F43</f>
        <v>627</v>
      </c>
      <c r="G42" s="62">
        <f>G43</f>
        <v>627</v>
      </c>
      <c r="H42" s="62">
        <f t="shared" si="14"/>
        <v>0</v>
      </c>
      <c r="I42" s="54">
        <f t="shared" si="1"/>
        <v>0</v>
      </c>
      <c r="J42" s="54" t="e">
        <f t="shared" si="2"/>
        <v>#DIV/0!</v>
      </c>
    </row>
    <row r="43" spans="1:10" ht="29.25" customHeight="1" x14ac:dyDescent="0.25">
      <c r="A43" s="214">
        <v>3241</v>
      </c>
      <c r="B43" s="214"/>
      <c r="C43" s="214"/>
      <c r="D43" s="51" t="s">
        <v>202</v>
      </c>
      <c r="E43" s="62">
        <v>0</v>
      </c>
      <c r="F43" s="62">
        <v>627</v>
      </c>
      <c r="G43" s="54">
        <f>F43</f>
        <v>627</v>
      </c>
      <c r="H43" s="54">
        <v>0</v>
      </c>
      <c r="I43" s="54">
        <f t="shared" si="1"/>
        <v>0</v>
      </c>
      <c r="J43" s="54" t="e">
        <f t="shared" si="2"/>
        <v>#DIV/0!</v>
      </c>
    </row>
    <row r="44" spans="1:10" ht="29.25" customHeight="1" x14ac:dyDescent="0.25">
      <c r="A44" s="211">
        <v>329</v>
      </c>
      <c r="B44" s="212"/>
      <c r="C44" s="213"/>
      <c r="D44" s="154" t="s">
        <v>173</v>
      </c>
      <c r="E44" s="62">
        <f>E45+E46+E47+E48</f>
        <v>1742.73</v>
      </c>
      <c r="F44" s="62">
        <f>F45+F46+F47+F48</f>
        <v>8149</v>
      </c>
      <c r="G44" s="62">
        <f t="shared" ref="G44:H44" si="15">G45+G46+G47+G48</f>
        <v>8149</v>
      </c>
      <c r="H44" s="62">
        <f t="shared" si="15"/>
        <v>1460.91</v>
      </c>
      <c r="I44" s="54">
        <f t="shared" si="1"/>
        <v>17.927475763897412</v>
      </c>
      <c r="J44" s="54">
        <f t="shared" si="2"/>
        <v>83.828820299185764</v>
      </c>
    </row>
    <row r="45" spans="1:10" ht="29.25" customHeight="1" x14ac:dyDescent="0.25">
      <c r="A45" s="151">
        <v>3293</v>
      </c>
      <c r="B45" s="152"/>
      <c r="C45" s="153"/>
      <c r="D45" s="51" t="s">
        <v>175</v>
      </c>
      <c r="E45" s="62">
        <v>0</v>
      </c>
      <c r="F45" s="62">
        <v>1037</v>
      </c>
      <c r="G45" s="62">
        <f>F45</f>
        <v>1037</v>
      </c>
      <c r="H45" s="62">
        <v>0</v>
      </c>
      <c r="I45" s="54">
        <f t="shared" si="1"/>
        <v>0</v>
      </c>
      <c r="J45" s="54" t="e">
        <f t="shared" si="2"/>
        <v>#DIV/0!</v>
      </c>
    </row>
    <row r="46" spans="1:10" ht="29.25" customHeight="1" x14ac:dyDescent="0.25">
      <c r="A46" s="211">
        <v>3294</v>
      </c>
      <c r="B46" s="212"/>
      <c r="C46" s="213"/>
      <c r="D46" s="154" t="s">
        <v>208</v>
      </c>
      <c r="E46" s="62">
        <v>0</v>
      </c>
      <c r="F46" s="62">
        <v>1500</v>
      </c>
      <c r="G46" s="54">
        <f>F46</f>
        <v>1500</v>
      </c>
      <c r="H46" s="54">
        <v>0</v>
      </c>
      <c r="I46" s="54">
        <f t="shared" si="1"/>
        <v>0</v>
      </c>
      <c r="J46" s="54" t="e">
        <f t="shared" si="2"/>
        <v>#DIV/0!</v>
      </c>
    </row>
    <row r="47" spans="1:10" ht="29.25" customHeight="1" x14ac:dyDescent="0.25">
      <c r="A47" s="211">
        <v>3295</v>
      </c>
      <c r="B47" s="212"/>
      <c r="C47" s="213"/>
      <c r="D47" s="154" t="s">
        <v>176</v>
      </c>
      <c r="E47" s="62">
        <v>1201.72</v>
      </c>
      <c r="F47" s="62">
        <f>2676</f>
        <v>2676</v>
      </c>
      <c r="G47" s="54">
        <f>F47</f>
        <v>2676</v>
      </c>
      <c r="H47" s="54">
        <v>930.2</v>
      </c>
      <c r="I47" s="54">
        <f t="shared" si="1"/>
        <v>34.760837070254112</v>
      </c>
      <c r="J47" s="54">
        <f t="shared" si="2"/>
        <v>77.405718470192724</v>
      </c>
    </row>
    <row r="48" spans="1:10" ht="29.25" customHeight="1" x14ac:dyDescent="0.25">
      <c r="A48" s="214">
        <v>3299</v>
      </c>
      <c r="B48" s="214"/>
      <c r="C48" s="214"/>
      <c r="D48" s="51" t="s">
        <v>173</v>
      </c>
      <c r="E48" s="62">
        <v>541.01</v>
      </c>
      <c r="F48" s="62">
        <v>2936</v>
      </c>
      <c r="G48" s="54">
        <f>F48</f>
        <v>2936</v>
      </c>
      <c r="H48" s="54">
        <v>530.71</v>
      </c>
      <c r="I48" s="54">
        <f t="shared" si="1"/>
        <v>18.075953678474114</v>
      </c>
      <c r="J48" s="54">
        <f t="shared" si="2"/>
        <v>98.096153490693339</v>
      </c>
    </row>
    <row r="49" spans="1:10" ht="29.25" customHeight="1" x14ac:dyDescent="0.25">
      <c r="A49" s="211">
        <v>34</v>
      </c>
      <c r="B49" s="212"/>
      <c r="C49" s="213"/>
      <c r="D49" s="51" t="s">
        <v>177</v>
      </c>
      <c r="E49" s="62">
        <f>E50</f>
        <v>945.51</v>
      </c>
      <c r="F49" s="62">
        <f t="shared" ref="F49:H49" si="16">F50</f>
        <v>2000</v>
      </c>
      <c r="G49" s="62">
        <f t="shared" si="16"/>
        <v>2000</v>
      </c>
      <c r="H49" s="62">
        <f t="shared" si="16"/>
        <v>805.11</v>
      </c>
      <c r="I49" s="54">
        <f t="shared" si="1"/>
        <v>40.255499999999998</v>
      </c>
      <c r="J49" s="54">
        <f t="shared" si="2"/>
        <v>85.150870958530319</v>
      </c>
    </row>
    <row r="50" spans="1:10" ht="29.25" customHeight="1" x14ac:dyDescent="0.25">
      <c r="A50" s="211">
        <v>343</v>
      </c>
      <c r="B50" s="212"/>
      <c r="C50" s="213"/>
      <c r="D50" s="154" t="s">
        <v>178</v>
      </c>
      <c r="E50" s="62">
        <f>E51+E52</f>
        <v>945.51</v>
      </c>
      <c r="F50" s="62">
        <f>F51+F52</f>
        <v>2000</v>
      </c>
      <c r="G50" s="62">
        <f t="shared" ref="G50:H50" si="17">G51+G52</f>
        <v>2000</v>
      </c>
      <c r="H50" s="62">
        <f t="shared" si="17"/>
        <v>805.11</v>
      </c>
      <c r="I50" s="54">
        <f t="shared" si="1"/>
        <v>40.255499999999998</v>
      </c>
      <c r="J50" s="54">
        <f t="shared" si="2"/>
        <v>85.150870958530319</v>
      </c>
    </row>
    <row r="51" spans="1:10" ht="29.25" customHeight="1" x14ac:dyDescent="0.25">
      <c r="A51" s="211">
        <v>3431</v>
      </c>
      <c r="B51" s="212"/>
      <c r="C51" s="213"/>
      <c r="D51" s="154" t="s">
        <v>179</v>
      </c>
      <c r="E51" s="62">
        <v>945.51</v>
      </c>
      <c r="F51" s="62">
        <v>2000</v>
      </c>
      <c r="G51" s="54">
        <f>F51</f>
        <v>2000</v>
      </c>
      <c r="H51" s="54">
        <v>805.11</v>
      </c>
      <c r="I51" s="54">
        <f t="shared" si="1"/>
        <v>40.255499999999998</v>
      </c>
      <c r="J51" s="54">
        <f t="shared" si="2"/>
        <v>85.150870958530319</v>
      </c>
    </row>
    <row r="52" spans="1:10" ht="29.25" customHeight="1" x14ac:dyDescent="0.25">
      <c r="A52" s="151">
        <v>3433</v>
      </c>
      <c r="B52" s="152"/>
      <c r="C52" s="153"/>
      <c r="D52" s="154" t="s">
        <v>181</v>
      </c>
      <c r="E52" s="62">
        <v>0</v>
      </c>
      <c r="F52" s="62">
        <v>0</v>
      </c>
      <c r="G52" s="62">
        <v>0</v>
      </c>
      <c r="H52" s="62">
        <v>0</v>
      </c>
      <c r="I52" s="54" t="e">
        <f t="shared" si="1"/>
        <v>#DIV/0!</v>
      </c>
      <c r="J52" s="54" t="e">
        <f t="shared" si="2"/>
        <v>#DIV/0!</v>
      </c>
    </row>
    <row r="53" spans="1:10" ht="29.25" customHeight="1" x14ac:dyDescent="0.25">
      <c r="A53" s="214">
        <v>37</v>
      </c>
      <c r="B53" s="214"/>
      <c r="C53" s="214"/>
      <c r="D53" s="51" t="s">
        <v>219</v>
      </c>
      <c r="E53" s="62">
        <f>E54</f>
        <v>0</v>
      </c>
      <c r="F53" s="62">
        <f t="shared" ref="F53:H54" si="18">F54</f>
        <v>0</v>
      </c>
      <c r="G53" s="62">
        <f t="shared" si="18"/>
        <v>0</v>
      </c>
      <c r="H53" s="62">
        <f t="shared" si="18"/>
        <v>0</v>
      </c>
      <c r="I53" s="54" t="e">
        <f t="shared" si="1"/>
        <v>#DIV/0!</v>
      </c>
      <c r="J53" s="54" t="e">
        <f t="shared" si="2"/>
        <v>#DIV/0!</v>
      </c>
    </row>
    <row r="54" spans="1:10" ht="29.25" customHeight="1" x14ac:dyDescent="0.25">
      <c r="A54" s="214">
        <v>372</v>
      </c>
      <c r="B54" s="214"/>
      <c r="C54" s="214"/>
      <c r="D54" s="51" t="s">
        <v>220</v>
      </c>
      <c r="E54" s="62">
        <f>E55</f>
        <v>0</v>
      </c>
      <c r="F54" s="62">
        <f t="shared" si="18"/>
        <v>0</v>
      </c>
      <c r="G54" s="62">
        <f t="shared" si="18"/>
        <v>0</v>
      </c>
      <c r="H54" s="62">
        <f t="shared" si="18"/>
        <v>0</v>
      </c>
      <c r="I54" s="54" t="e">
        <f t="shared" si="1"/>
        <v>#DIV/0!</v>
      </c>
      <c r="J54" s="54" t="e">
        <f t="shared" si="2"/>
        <v>#DIV/0!</v>
      </c>
    </row>
    <row r="55" spans="1:10" ht="29.25" customHeight="1" x14ac:dyDescent="0.25">
      <c r="A55" s="214">
        <v>3721</v>
      </c>
      <c r="B55" s="214"/>
      <c r="C55" s="214"/>
      <c r="D55" s="51" t="s">
        <v>184</v>
      </c>
      <c r="E55" s="62">
        <v>0</v>
      </c>
      <c r="F55" s="62">
        <v>0</v>
      </c>
      <c r="G55" s="62">
        <v>0</v>
      </c>
      <c r="H55" s="62">
        <v>0</v>
      </c>
      <c r="I55" s="54" t="e">
        <f t="shared" si="1"/>
        <v>#DIV/0!</v>
      </c>
      <c r="J55" s="54" t="e">
        <f t="shared" si="2"/>
        <v>#DIV/0!</v>
      </c>
    </row>
    <row r="56" spans="1:10" ht="29.25" customHeight="1" x14ac:dyDescent="0.25">
      <c r="A56" s="214">
        <v>4</v>
      </c>
      <c r="B56" s="214"/>
      <c r="C56" s="214"/>
      <c r="D56" s="51" t="s">
        <v>6</v>
      </c>
      <c r="E56" s="62">
        <f>E57+E60</f>
        <v>0</v>
      </c>
      <c r="F56" s="62">
        <f>F57+F60</f>
        <v>13511</v>
      </c>
      <c r="G56" s="62">
        <f t="shared" ref="G56:H56" si="19">G57+G60</f>
        <v>13511</v>
      </c>
      <c r="H56" s="62">
        <f t="shared" si="19"/>
        <v>0</v>
      </c>
      <c r="I56" s="54">
        <f t="shared" si="1"/>
        <v>0</v>
      </c>
      <c r="J56" s="54" t="e">
        <f t="shared" si="2"/>
        <v>#DIV/0!</v>
      </c>
    </row>
    <row r="57" spans="1:10" ht="29.25" customHeight="1" x14ac:dyDescent="0.25">
      <c r="A57" s="214">
        <v>41</v>
      </c>
      <c r="B57" s="214"/>
      <c r="C57" s="214"/>
      <c r="D57" s="51" t="s">
        <v>240</v>
      </c>
      <c r="E57" s="62">
        <f>E58</f>
        <v>0</v>
      </c>
      <c r="F57" s="62">
        <f t="shared" ref="F57:H58" si="20">F58</f>
        <v>0</v>
      </c>
      <c r="G57" s="62">
        <f t="shared" si="20"/>
        <v>0</v>
      </c>
      <c r="H57" s="62">
        <f t="shared" si="20"/>
        <v>0</v>
      </c>
      <c r="I57" s="54" t="e">
        <f t="shared" si="1"/>
        <v>#DIV/0!</v>
      </c>
      <c r="J57" s="54" t="e">
        <f t="shared" si="2"/>
        <v>#DIV/0!</v>
      </c>
    </row>
    <row r="58" spans="1:10" ht="29.25" customHeight="1" x14ac:dyDescent="0.25">
      <c r="A58" s="211">
        <v>412</v>
      </c>
      <c r="B58" s="212"/>
      <c r="C58" s="213"/>
      <c r="D58" s="51" t="s">
        <v>221</v>
      </c>
      <c r="E58" s="62">
        <f>E59</f>
        <v>0</v>
      </c>
      <c r="F58" s="62">
        <f t="shared" si="20"/>
        <v>0</v>
      </c>
      <c r="G58" s="62">
        <f t="shared" si="20"/>
        <v>0</v>
      </c>
      <c r="H58" s="62">
        <f t="shared" si="20"/>
        <v>0</v>
      </c>
      <c r="I58" s="54" t="e">
        <f t="shared" si="1"/>
        <v>#DIV/0!</v>
      </c>
      <c r="J58" s="54" t="e">
        <f t="shared" si="2"/>
        <v>#DIV/0!</v>
      </c>
    </row>
    <row r="59" spans="1:10" ht="29.25" customHeight="1" x14ac:dyDescent="0.25">
      <c r="A59" s="211">
        <v>4123</v>
      </c>
      <c r="B59" s="212"/>
      <c r="C59" s="213"/>
      <c r="D59" s="154" t="s">
        <v>185</v>
      </c>
      <c r="E59" s="62">
        <v>0</v>
      </c>
      <c r="F59" s="62">
        <v>0</v>
      </c>
      <c r="G59" s="54">
        <f>F59</f>
        <v>0</v>
      </c>
      <c r="H59" s="54">
        <v>0</v>
      </c>
      <c r="I59" s="54" t="e">
        <f t="shared" si="1"/>
        <v>#DIV/0!</v>
      </c>
      <c r="J59" s="54" t="e">
        <f t="shared" si="2"/>
        <v>#DIV/0!</v>
      </c>
    </row>
    <row r="60" spans="1:10" ht="29.25" customHeight="1" x14ac:dyDescent="0.25">
      <c r="A60" s="211">
        <v>42</v>
      </c>
      <c r="B60" s="212"/>
      <c r="C60" s="213"/>
      <c r="D60" s="154" t="s">
        <v>186</v>
      </c>
      <c r="E60" s="62">
        <f>E61+E64+E66</f>
        <v>0</v>
      </c>
      <c r="F60" s="62">
        <f>F61+F64+F66</f>
        <v>13511</v>
      </c>
      <c r="G60" s="62">
        <f t="shared" ref="G60:H60" si="21">G61+G64+G66</f>
        <v>13511</v>
      </c>
      <c r="H60" s="62">
        <f t="shared" si="21"/>
        <v>0</v>
      </c>
      <c r="I60" s="54">
        <f t="shared" si="1"/>
        <v>0</v>
      </c>
      <c r="J60" s="54" t="e">
        <f t="shared" si="2"/>
        <v>#DIV/0!</v>
      </c>
    </row>
    <row r="61" spans="1:10" ht="29.25" customHeight="1" x14ac:dyDescent="0.25">
      <c r="A61" s="211">
        <v>422</v>
      </c>
      <c r="B61" s="212"/>
      <c r="C61" s="213"/>
      <c r="D61" s="154" t="s">
        <v>187</v>
      </c>
      <c r="E61" s="62">
        <f>E62+E63</f>
        <v>0</v>
      </c>
      <c r="F61" s="62">
        <f t="shared" ref="F61:H61" si="22">F62+F63</f>
        <v>8161</v>
      </c>
      <c r="G61" s="62">
        <f t="shared" si="22"/>
        <v>8161</v>
      </c>
      <c r="H61" s="62">
        <f t="shared" si="22"/>
        <v>0</v>
      </c>
      <c r="I61" s="54">
        <f t="shared" si="1"/>
        <v>0</v>
      </c>
      <c r="J61" s="54" t="e">
        <f t="shared" si="2"/>
        <v>#DIV/0!</v>
      </c>
    </row>
    <row r="62" spans="1:10" ht="29.25" customHeight="1" x14ac:dyDescent="0.25">
      <c r="A62" s="214">
        <v>4221</v>
      </c>
      <c r="B62" s="214"/>
      <c r="C62" s="214"/>
      <c r="D62" s="51" t="s">
        <v>94</v>
      </c>
      <c r="E62" s="62">
        <v>0</v>
      </c>
      <c r="F62" s="62">
        <v>8161</v>
      </c>
      <c r="G62" s="54">
        <f>F62</f>
        <v>8161</v>
      </c>
      <c r="H62" s="54">
        <v>0</v>
      </c>
      <c r="I62" s="54">
        <f t="shared" si="1"/>
        <v>0</v>
      </c>
      <c r="J62" s="54" t="e">
        <f t="shared" si="2"/>
        <v>#DIV/0!</v>
      </c>
    </row>
    <row r="63" spans="1:10" ht="29.25" customHeight="1" x14ac:dyDescent="0.25">
      <c r="A63" s="211">
        <v>4225</v>
      </c>
      <c r="B63" s="212"/>
      <c r="C63" s="213"/>
      <c r="D63" s="51" t="s">
        <v>189</v>
      </c>
      <c r="E63" s="62">
        <v>0</v>
      </c>
      <c r="F63" s="62">
        <v>0</v>
      </c>
      <c r="G63" s="54">
        <f>F63</f>
        <v>0</v>
      </c>
      <c r="H63" s="54">
        <v>0</v>
      </c>
      <c r="I63" s="54" t="e">
        <f t="shared" si="1"/>
        <v>#DIV/0!</v>
      </c>
      <c r="J63" s="54" t="e">
        <f t="shared" si="2"/>
        <v>#DIV/0!</v>
      </c>
    </row>
    <row r="64" spans="1:10" ht="29.25" customHeight="1" x14ac:dyDescent="0.25">
      <c r="A64" s="211">
        <v>424</v>
      </c>
      <c r="B64" s="212"/>
      <c r="C64" s="213"/>
      <c r="D64" s="154" t="s">
        <v>250</v>
      </c>
      <c r="E64" s="62">
        <f>E65</f>
        <v>0</v>
      </c>
      <c r="F64" s="62">
        <f t="shared" ref="F64:H64" si="23">F65</f>
        <v>940</v>
      </c>
      <c r="G64" s="62">
        <f t="shared" si="23"/>
        <v>940</v>
      </c>
      <c r="H64" s="62">
        <f t="shared" si="23"/>
        <v>0</v>
      </c>
      <c r="I64" s="54">
        <f t="shared" si="1"/>
        <v>0</v>
      </c>
      <c r="J64" s="54" t="e">
        <f t="shared" si="2"/>
        <v>#DIV/0!</v>
      </c>
    </row>
    <row r="65" spans="1:10" ht="29.25" customHeight="1" x14ac:dyDescent="0.25">
      <c r="A65" s="211">
        <v>4241</v>
      </c>
      <c r="B65" s="212"/>
      <c r="C65" s="213"/>
      <c r="D65" s="154" t="s">
        <v>222</v>
      </c>
      <c r="E65" s="62">
        <v>0</v>
      </c>
      <c r="F65" s="62">
        <v>940</v>
      </c>
      <c r="G65" s="54">
        <f>F65</f>
        <v>940</v>
      </c>
      <c r="H65" s="54">
        <v>0</v>
      </c>
      <c r="I65" s="54">
        <f t="shared" si="1"/>
        <v>0</v>
      </c>
      <c r="J65" s="54" t="e">
        <f t="shared" si="2"/>
        <v>#DIV/0!</v>
      </c>
    </row>
    <row r="66" spans="1:10" ht="29.25" customHeight="1" x14ac:dyDescent="0.25">
      <c r="A66" s="211">
        <v>426</v>
      </c>
      <c r="B66" s="212"/>
      <c r="C66" s="213"/>
      <c r="D66" s="154" t="s">
        <v>191</v>
      </c>
      <c r="E66" s="62">
        <f>E67</f>
        <v>0</v>
      </c>
      <c r="F66" s="62">
        <f t="shared" ref="F66:H66" si="24">F67</f>
        <v>4410</v>
      </c>
      <c r="G66" s="62">
        <f t="shared" si="24"/>
        <v>4410</v>
      </c>
      <c r="H66" s="62">
        <f t="shared" si="24"/>
        <v>0</v>
      </c>
      <c r="I66" s="54">
        <f t="shared" si="1"/>
        <v>0</v>
      </c>
      <c r="J66" s="54" t="e">
        <f t="shared" si="2"/>
        <v>#DIV/0!</v>
      </c>
    </row>
    <row r="67" spans="1:10" ht="29.25" customHeight="1" x14ac:dyDescent="0.25">
      <c r="A67" s="214">
        <v>4262</v>
      </c>
      <c r="B67" s="214"/>
      <c r="C67" s="214"/>
      <c r="D67" s="51" t="s">
        <v>192</v>
      </c>
      <c r="E67" s="62">
        <v>0</v>
      </c>
      <c r="F67" s="62">
        <v>4410</v>
      </c>
      <c r="G67" s="54">
        <f>F67</f>
        <v>4410</v>
      </c>
      <c r="H67" s="54">
        <v>0</v>
      </c>
      <c r="I67" s="54">
        <f t="shared" si="1"/>
        <v>0</v>
      </c>
      <c r="J67" s="54" t="e">
        <f t="shared" si="2"/>
        <v>#DIV/0!</v>
      </c>
    </row>
    <row r="68" spans="1:10" ht="29.25" customHeight="1" x14ac:dyDescent="0.25">
      <c r="A68" s="218" t="s">
        <v>198</v>
      </c>
      <c r="B68" s="218"/>
      <c r="C68" s="218"/>
      <c r="D68" s="105" t="s">
        <v>261</v>
      </c>
      <c r="E68" s="62"/>
      <c r="F68" s="62"/>
      <c r="G68" s="54"/>
      <c r="H68" s="54"/>
      <c r="I68" s="54" t="e">
        <f t="shared" si="1"/>
        <v>#DIV/0!</v>
      </c>
      <c r="J68" s="54" t="e">
        <f t="shared" si="2"/>
        <v>#DIV/0!</v>
      </c>
    </row>
    <row r="69" spans="1:10" ht="29.25" customHeight="1" x14ac:dyDescent="0.25">
      <c r="A69" s="218" t="s">
        <v>198</v>
      </c>
      <c r="B69" s="218"/>
      <c r="C69" s="218"/>
      <c r="D69" s="105" t="s">
        <v>340</v>
      </c>
      <c r="E69" s="62"/>
      <c r="F69" s="62"/>
      <c r="G69" s="54"/>
      <c r="H69" s="54"/>
      <c r="I69" s="54" t="e">
        <f t="shared" si="1"/>
        <v>#DIV/0!</v>
      </c>
      <c r="J69" s="54" t="e">
        <f t="shared" si="2"/>
        <v>#DIV/0!</v>
      </c>
    </row>
    <row r="70" spans="1:10" ht="29.25" customHeight="1" x14ac:dyDescent="0.25">
      <c r="A70" s="211">
        <v>11</v>
      </c>
      <c r="B70" s="212"/>
      <c r="C70" s="213"/>
      <c r="D70" s="51" t="s">
        <v>200</v>
      </c>
      <c r="E70" s="62">
        <f>E71+E85</f>
        <v>19189.150000000001</v>
      </c>
      <c r="F70" s="62">
        <f>F71</f>
        <v>0</v>
      </c>
      <c r="G70" s="62">
        <f t="shared" ref="G70:H70" si="25">G71</f>
        <v>0</v>
      </c>
      <c r="H70" s="62">
        <f t="shared" si="25"/>
        <v>18607.95</v>
      </c>
      <c r="I70" s="54" t="e">
        <f t="shared" si="1"/>
        <v>#DIV/0!</v>
      </c>
      <c r="J70" s="54">
        <f t="shared" si="2"/>
        <v>96.971205082038551</v>
      </c>
    </row>
    <row r="71" spans="1:10" ht="29.25" customHeight="1" x14ac:dyDescent="0.25">
      <c r="A71" s="211">
        <v>3</v>
      </c>
      <c r="B71" s="212"/>
      <c r="C71" s="213"/>
      <c r="D71" s="154" t="s">
        <v>4</v>
      </c>
      <c r="E71" s="62">
        <f>E72</f>
        <v>19189.150000000001</v>
      </c>
      <c r="F71" s="62">
        <f t="shared" ref="F71:H71" si="26">F72</f>
        <v>0</v>
      </c>
      <c r="G71" s="62">
        <f t="shared" si="26"/>
        <v>0</v>
      </c>
      <c r="H71" s="62">
        <f t="shared" si="26"/>
        <v>18607.95</v>
      </c>
      <c r="I71" s="54" t="e">
        <f t="shared" si="1"/>
        <v>#DIV/0!</v>
      </c>
      <c r="J71" s="54">
        <f t="shared" si="2"/>
        <v>96.971205082038551</v>
      </c>
    </row>
    <row r="72" spans="1:10" ht="29.25" customHeight="1" x14ac:dyDescent="0.25">
      <c r="A72" s="211">
        <v>32</v>
      </c>
      <c r="B72" s="212"/>
      <c r="C72" s="213"/>
      <c r="D72" s="154" t="s">
        <v>13</v>
      </c>
      <c r="E72" s="62">
        <f>E73+E79+E76+E83</f>
        <v>19189.150000000001</v>
      </c>
      <c r="F72" s="62">
        <f t="shared" ref="F72:H72" si="27">F73+F79+F76+F83</f>
        <v>0</v>
      </c>
      <c r="G72" s="62">
        <f t="shared" si="27"/>
        <v>0</v>
      </c>
      <c r="H72" s="62">
        <f t="shared" si="27"/>
        <v>18607.95</v>
      </c>
      <c r="I72" s="54" t="e">
        <f t="shared" si="1"/>
        <v>#DIV/0!</v>
      </c>
      <c r="J72" s="54">
        <f t="shared" si="2"/>
        <v>96.971205082038551</v>
      </c>
    </row>
    <row r="73" spans="1:10" ht="29.25" customHeight="1" x14ac:dyDescent="0.25">
      <c r="A73" s="211">
        <v>321</v>
      </c>
      <c r="B73" s="212"/>
      <c r="C73" s="213"/>
      <c r="D73" s="154" t="s">
        <v>239</v>
      </c>
      <c r="E73" s="62">
        <f>E74+E75</f>
        <v>0</v>
      </c>
      <c r="F73" s="62">
        <f t="shared" ref="F73:H73" si="28">F74+F75</f>
        <v>0</v>
      </c>
      <c r="G73" s="62">
        <f t="shared" si="28"/>
        <v>0</v>
      </c>
      <c r="H73" s="62">
        <f t="shared" si="28"/>
        <v>282.7</v>
      </c>
      <c r="I73" s="54" t="e">
        <f t="shared" ref="I73:I136" si="29">H73/G73*100</f>
        <v>#DIV/0!</v>
      </c>
      <c r="J73" s="54" t="e">
        <f t="shared" ref="J73:J136" si="30">H73/E73*100</f>
        <v>#DIV/0!</v>
      </c>
    </row>
    <row r="74" spans="1:10" ht="29.25" customHeight="1" x14ac:dyDescent="0.25">
      <c r="A74" s="214">
        <v>3211</v>
      </c>
      <c r="B74" s="214"/>
      <c r="C74" s="214"/>
      <c r="D74" s="51" t="s">
        <v>37</v>
      </c>
      <c r="E74" s="62">
        <v>0</v>
      </c>
      <c r="F74" s="62">
        <v>0</v>
      </c>
      <c r="G74" s="54">
        <v>0</v>
      </c>
      <c r="H74" s="54">
        <v>282.7</v>
      </c>
      <c r="I74" s="54" t="e">
        <f t="shared" si="29"/>
        <v>#DIV/0!</v>
      </c>
      <c r="J74" s="54" t="e">
        <f t="shared" si="30"/>
        <v>#DIV/0!</v>
      </c>
    </row>
    <row r="75" spans="1:10" ht="29.25" customHeight="1" x14ac:dyDescent="0.25">
      <c r="A75" s="214">
        <v>3213</v>
      </c>
      <c r="B75" s="214"/>
      <c r="C75" s="214"/>
      <c r="D75" s="51" t="s">
        <v>155</v>
      </c>
      <c r="E75" s="62">
        <v>0</v>
      </c>
      <c r="F75" s="62">
        <v>0</v>
      </c>
      <c r="G75" s="54">
        <v>0</v>
      </c>
      <c r="H75" s="54">
        <v>0</v>
      </c>
      <c r="I75" s="54" t="e">
        <f t="shared" si="29"/>
        <v>#DIV/0!</v>
      </c>
      <c r="J75" s="54" t="e">
        <f t="shared" si="30"/>
        <v>#DIV/0!</v>
      </c>
    </row>
    <row r="76" spans="1:10" ht="29.25" customHeight="1" x14ac:dyDescent="0.25">
      <c r="A76" s="211">
        <v>322</v>
      </c>
      <c r="B76" s="212"/>
      <c r="C76" s="213"/>
      <c r="D76" s="51" t="s">
        <v>157</v>
      </c>
      <c r="E76" s="62">
        <f>E77+E78</f>
        <v>0</v>
      </c>
      <c r="F76" s="62">
        <f t="shared" ref="F76:G76" si="31">F77+F78</f>
        <v>0</v>
      </c>
      <c r="G76" s="62">
        <f t="shared" si="31"/>
        <v>0</v>
      </c>
      <c r="H76" s="62">
        <f>H77+H78</f>
        <v>0</v>
      </c>
      <c r="I76" s="54" t="e">
        <f t="shared" si="29"/>
        <v>#DIV/0!</v>
      </c>
      <c r="J76" s="54" t="e">
        <f t="shared" si="30"/>
        <v>#DIV/0!</v>
      </c>
    </row>
    <row r="77" spans="1:10" ht="29.25" customHeight="1" x14ac:dyDescent="0.25">
      <c r="A77" s="214">
        <v>3224</v>
      </c>
      <c r="B77" s="214"/>
      <c r="C77" s="214"/>
      <c r="D77" s="51" t="s">
        <v>160</v>
      </c>
      <c r="E77" s="62">
        <v>0</v>
      </c>
      <c r="F77" s="62">
        <v>0</v>
      </c>
      <c r="G77" s="62">
        <v>0</v>
      </c>
      <c r="H77" s="62">
        <v>0</v>
      </c>
      <c r="I77" s="54" t="e">
        <f t="shared" si="29"/>
        <v>#DIV/0!</v>
      </c>
      <c r="J77" s="54" t="e">
        <f t="shared" si="30"/>
        <v>#DIV/0!</v>
      </c>
    </row>
    <row r="78" spans="1:10" ht="29.25" customHeight="1" x14ac:dyDescent="0.25">
      <c r="A78" s="214">
        <v>3225</v>
      </c>
      <c r="B78" s="214"/>
      <c r="C78" s="214"/>
      <c r="D78" s="51" t="s">
        <v>201</v>
      </c>
      <c r="E78" s="62">
        <v>0</v>
      </c>
      <c r="F78" s="62">
        <v>0</v>
      </c>
      <c r="G78" s="62">
        <v>0</v>
      </c>
      <c r="H78" s="62">
        <v>0</v>
      </c>
      <c r="I78" s="54" t="e">
        <f t="shared" si="29"/>
        <v>#DIV/0!</v>
      </c>
      <c r="J78" s="54" t="e">
        <f t="shared" si="30"/>
        <v>#DIV/0!</v>
      </c>
    </row>
    <row r="79" spans="1:10" ht="29.25" customHeight="1" x14ac:dyDescent="0.25">
      <c r="A79" s="211">
        <v>323</v>
      </c>
      <c r="B79" s="212"/>
      <c r="C79" s="213"/>
      <c r="D79" s="51" t="s">
        <v>162</v>
      </c>
      <c r="E79" s="62">
        <f>E80+E81+E82</f>
        <v>17796</v>
      </c>
      <c r="F79" s="62">
        <f t="shared" ref="F79:G79" si="32">F80+F81+F82</f>
        <v>0</v>
      </c>
      <c r="G79" s="62">
        <f t="shared" si="32"/>
        <v>0</v>
      </c>
      <c r="H79" s="62">
        <f>H80+H81+H82</f>
        <v>18325.25</v>
      </c>
      <c r="I79" s="54" t="e">
        <f t="shared" si="29"/>
        <v>#DIV/0!</v>
      </c>
      <c r="J79" s="54">
        <f t="shared" si="30"/>
        <v>102.97398291750955</v>
      </c>
    </row>
    <row r="80" spans="1:10" ht="29.25" customHeight="1" x14ac:dyDescent="0.25">
      <c r="A80" s="211">
        <v>3232</v>
      </c>
      <c r="B80" s="212"/>
      <c r="C80" s="213"/>
      <c r="D80" s="154" t="s">
        <v>164</v>
      </c>
      <c r="E80" s="62">
        <v>3050</v>
      </c>
      <c r="F80" s="62">
        <v>0</v>
      </c>
      <c r="G80" s="62">
        <v>0</v>
      </c>
      <c r="H80" s="62">
        <v>1325.25</v>
      </c>
      <c r="I80" s="54" t="e">
        <f t="shared" si="29"/>
        <v>#DIV/0!</v>
      </c>
      <c r="J80" s="54">
        <f t="shared" si="30"/>
        <v>43.450819672131146</v>
      </c>
    </row>
    <row r="81" spans="1:10" ht="29.25" customHeight="1" x14ac:dyDescent="0.25">
      <c r="A81" s="211">
        <v>3237</v>
      </c>
      <c r="B81" s="212"/>
      <c r="C81" s="213"/>
      <c r="D81" s="154" t="s">
        <v>169</v>
      </c>
      <c r="E81" s="62">
        <v>14746</v>
      </c>
      <c r="F81" s="62">
        <v>0</v>
      </c>
      <c r="G81" s="62">
        <v>0</v>
      </c>
      <c r="H81" s="62">
        <v>17000</v>
      </c>
      <c r="I81" s="54" t="e">
        <f t="shared" si="29"/>
        <v>#DIV/0!</v>
      </c>
      <c r="J81" s="54">
        <f t="shared" si="30"/>
        <v>115.28550115285501</v>
      </c>
    </row>
    <row r="82" spans="1:10" ht="29.25" customHeight="1" x14ac:dyDescent="0.25">
      <c r="A82" s="211">
        <v>3239</v>
      </c>
      <c r="B82" s="212"/>
      <c r="C82" s="213"/>
      <c r="D82" s="154" t="s">
        <v>171</v>
      </c>
      <c r="E82" s="62">
        <v>0</v>
      </c>
      <c r="F82" s="62">
        <v>0</v>
      </c>
      <c r="G82" s="62">
        <v>0</v>
      </c>
      <c r="H82" s="62">
        <v>0</v>
      </c>
      <c r="I82" s="54" t="e">
        <f t="shared" si="29"/>
        <v>#DIV/0!</v>
      </c>
      <c r="J82" s="54" t="e">
        <f t="shared" si="30"/>
        <v>#DIV/0!</v>
      </c>
    </row>
    <row r="83" spans="1:10" ht="29.25" customHeight="1" x14ac:dyDescent="0.25">
      <c r="A83" s="211">
        <v>329</v>
      </c>
      <c r="B83" s="212"/>
      <c r="C83" s="213"/>
      <c r="D83" s="51" t="s">
        <v>173</v>
      </c>
      <c r="E83" s="62">
        <f>E84</f>
        <v>1393.15</v>
      </c>
      <c r="F83" s="62">
        <f t="shared" ref="F83:H83" si="33">F84</f>
        <v>0</v>
      </c>
      <c r="G83" s="62">
        <v>0</v>
      </c>
      <c r="H83" s="62">
        <f t="shared" si="33"/>
        <v>0</v>
      </c>
      <c r="I83" s="54" t="e">
        <f t="shared" si="29"/>
        <v>#DIV/0!</v>
      </c>
      <c r="J83" s="54">
        <f t="shared" si="30"/>
        <v>0</v>
      </c>
    </row>
    <row r="84" spans="1:10" ht="29.25" customHeight="1" x14ac:dyDescent="0.25">
      <c r="A84" s="211">
        <v>3294</v>
      </c>
      <c r="B84" s="212"/>
      <c r="C84" s="213"/>
      <c r="D84" s="154" t="s">
        <v>208</v>
      </c>
      <c r="E84" s="62">
        <v>1393.15</v>
      </c>
      <c r="F84" s="62">
        <v>0</v>
      </c>
      <c r="G84" s="62">
        <v>0</v>
      </c>
      <c r="H84" s="62">
        <v>0</v>
      </c>
      <c r="I84" s="54" t="e">
        <f t="shared" si="29"/>
        <v>#DIV/0!</v>
      </c>
      <c r="J84" s="54">
        <f t="shared" si="30"/>
        <v>0</v>
      </c>
    </row>
    <row r="85" spans="1:10" ht="29.25" customHeight="1" x14ac:dyDescent="0.25">
      <c r="A85" s="214">
        <v>4</v>
      </c>
      <c r="B85" s="214"/>
      <c r="C85" s="214"/>
      <c r="D85" s="51" t="s">
        <v>6</v>
      </c>
      <c r="E85" s="62">
        <f>E86</f>
        <v>0</v>
      </c>
      <c r="F85" s="62">
        <f t="shared" ref="F85:H87" si="34">F86</f>
        <v>0</v>
      </c>
      <c r="G85" s="62">
        <f t="shared" si="34"/>
        <v>0</v>
      </c>
      <c r="H85" s="62">
        <f t="shared" si="34"/>
        <v>0</v>
      </c>
      <c r="I85" s="54" t="e">
        <f t="shared" si="29"/>
        <v>#DIV/0!</v>
      </c>
      <c r="J85" s="54" t="e">
        <f t="shared" si="30"/>
        <v>#DIV/0!</v>
      </c>
    </row>
    <row r="86" spans="1:10" ht="29.25" customHeight="1" x14ac:dyDescent="0.25">
      <c r="A86" s="211">
        <v>42</v>
      </c>
      <c r="B86" s="212"/>
      <c r="C86" s="213"/>
      <c r="D86" s="154" t="s">
        <v>186</v>
      </c>
      <c r="E86" s="62">
        <f>E87</f>
        <v>0</v>
      </c>
      <c r="F86" s="62">
        <f t="shared" si="34"/>
        <v>0</v>
      </c>
      <c r="G86" s="62">
        <f t="shared" si="34"/>
        <v>0</v>
      </c>
      <c r="H86" s="62">
        <f t="shared" si="34"/>
        <v>0</v>
      </c>
      <c r="I86" s="54" t="e">
        <f t="shared" si="29"/>
        <v>#DIV/0!</v>
      </c>
      <c r="J86" s="54" t="e">
        <f t="shared" si="30"/>
        <v>#DIV/0!</v>
      </c>
    </row>
    <row r="87" spans="1:10" ht="29.25" customHeight="1" x14ac:dyDescent="0.25">
      <c r="A87" s="211">
        <v>422</v>
      </c>
      <c r="B87" s="212"/>
      <c r="C87" s="213"/>
      <c r="D87" s="154" t="s">
        <v>187</v>
      </c>
      <c r="E87" s="62">
        <f>E88</f>
        <v>0</v>
      </c>
      <c r="F87" s="62">
        <f t="shared" si="34"/>
        <v>0</v>
      </c>
      <c r="G87" s="62">
        <f t="shared" si="34"/>
        <v>0</v>
      </c>
      <c r="H87" s="62">
        <f t="shared" si="34"/>
        <v>0</v>
      </c>
      <c r="I87" s="54" t="e">
        <f t="shared" si="29"/>
        <v>#DIV/0!</v>
      </c>
      <c r="J87" s="54" t="e">
        <f t="shared" si="30"/>
        <v>#DIV/0!</v>
      </c>
    </row>
    <row r="88" spans="1:10" ht="29.25" customHeight="1" x14ac:dyDescent="0.25">
      <c r="A88" s="214">
        <v>4221</v>
      </c>
      <c r="B88" s="214"/>
      <c r="C88" s="214"/>
      <c r="D88" s="51" t="s">
        <v>94</v>
      </c>
      <c r="E88" s="62"/>
      <c r="F88" s="62">
        <v>0</v>
      </c>
      <c r="G88" s="62">
        <v>0</v>
      </c>
      <c r="H88" s="62">
        <v>0</v>
      </c>
      <c r="I88" s="54" t="e">
        <f t="shared" si="29"/>
        <v>#DIV/0!</v>
      </c>
      <c r="J88" s="54" t="e">
        <f t="shared" si="30"/>
        <v>#DIV/0!</v>
      </c>
    </row>
    <row r="89" spans="1:10" ht="29.25" customHeight="1" x14ac:dyDescent="0.25">
      <c r="A89" s="214" t="s">
        <v>205</v>
      </c>
      <c r="B89" s="214"/>
      <c r="C89" s="214"/>
      <c r="D89" s="51" t="s">
        <v>196</v>
      </c>
      <c r="E89" s="62"/>
      <c r="F89" s="62"/>
      <c r="G89" s="54"/>
      <c r="H89" s="54"/>
      <c r="I89" s="54" t="e">
        <f t="shared" si="29"/>
        <v>#DIV/0!</v>
      </c>
      <c r="J89" s="54" t="e">
        <f t="shared" si="30"/>
        <v>#DIV/0!</v>
      </c>
    </row>
    <row r="90" spans="1:10" ht="37.5" customHeight="1" x14ac:dyDescent="0.25">
      <c r="A90" s="215" t="s">
        <v>206</v>
      </c>
      <c r="B90" s="216"/>
      <c r="C90" s="217"/>
      <c r="D90" s="105" t="s">
        <v>296</v>
      </c>
      <c r="E90" s="62"/>
      <c r="F90" s="62"/>
      <c r="G90" s="54"/>
      <c r="H90" s="54"/>
      <c r="I90" s="54" t="e">
        <f t="shared" si="29"/>
        <v>#DIV/0!</v>
      </c>
      <c r="J90" s="54" t="e">
        <f t="shared" si="30"/>
        <v>#DIV/0!</v>
      </c>
    </row>
    <row r="91" spans="1:10" ht="29.25" customHeight="1" x14ac:dyDescent="0.25">
      <c r="A91" s="215">
        <v>31</v>
      </c>
      <c r="B91" s="216"/>
      <c r="C91" s="217"/>
      <c r="D91" s="105" t="s">
        <v>295</v>
      </c>
      <c r="E91" s="62">
        <f>E92+E137</f>
        <v>54021.11</v>
      </c>
      <c r="F91" s="62">
        <f>F92+F137</f>
        <v>180000</v>
      </c>
      <c r="G91" s="62">
        <f>G92+G137</f>
        <v>180000</v>
      </c>
      <c r="H91" s="62">
        <f>H92+H137</f>
        <v>104597.01999999999</v>
      </c>
      <c r="I91" s="54">
        <f t="shared" si="29"/>
        <v>58.109455555555542</v>
      </c>
      <c r="J91" s="54">
        <f t="shared" si="30"/>
        <v>193.62249313277715</v>
      </c>
    </row>
    <row r="92" spans="1:10" ht="29.25" customHeight="1" x14ac:dyDescent="0.25">
      <c r="A92" s="211">
        <v>3</v>
      </c>
      <c r="B92" s="212"/>
      <c r="C92" s="213"/>
      <c r="D92" s="154" t="s">
        <v>4</v>
      </c>
      <c r="E92" s="62">
        <f>E93+E100+E127+E131+E134</f>
        <v>53197.61</v>
      </c>
      <c r="F92" s="62">
        <f>F93+F100+F127+F131+F134</f>
        <v>167500</v>
      </c>
      <c r="G92" s="62">
        <f>G93+G100+G127+G131+G134</f>
        <v>167500</v>
      </c>
      <c r="H92" s="62">
        <f>H93+H100+H127+H131+H134</f>
        <v>104597.01999999999</v>
      </c>
      <c r="I92" s="54">
        <f t="shared" si="29"/>
        <v>62.445982089552231</v>
      </c>
      <c r="J92" s="54">
        <f t="shared" si="30"/>
        <v>196.61977295596549</v>
      </c>
    </row>
    <row r="93" spans="1:10" ht="29.25" customHeight="1" x14ac:dyDescent="0.25">
      <c r="A93" s="211">
        <v>31</v>
      </c>
      <c r="B93" s="212"/>
      <c r="C93" s="213"/>
      <c r="D93" s="154" t="s">
        <v>5</v>
      </c>
      <c r="E93" s="62">
        <f>E94+E96+E98</f>
        <v>24216.13</v>
      </c>
      <c r="F93" s="62">
        <f>F94+F96+F98</f>
        <v>53100</v>
      </c>
      <c r="G93" s="62">
        <f t="shared" ref="G93:H93" si="35">G94+G96+G98</f>
        <v>53100</v>
      </c>
      <c r="H93" s="62">
        <f t="shared" si="35"/>
        <v>31574.68</v>
      </c>
      <c r="I93" s="54">
        <f t="shared" si="29"/>
        <v>59.462674199623358</v>
      </c>
      <c r="J93" s="54">
        <f t="shared" si="30"/>
        <v>130.38697760542252</v>
      </c>
    </row>
    <row r="94" spans="1:10" ht="29.25" customHeight="1" x14ac:dyDescent="0.25">
      <c r="A94" s="211">
        <v>311</v>
      </c>
      <c r="B94" s="212"/>
      <c r="C94" s="213"/>
      <c r="D94" s="154" t="s">
        <v>34</v>
      </c>
      <c r="E94" s="62">
        <f>E95</f>
        <v>20587.900000000001</v>
      </c>
      <c r="F94" s="62">
        <f>F95</f>
        <v>40000</v>
      </c>
      <c r="G94" s="62">
        <f t="shared" ref="G94:H94" si="36">G95</f>
        <v>40000</v>
      </c>
      <c r="H94" s="62">
        <f t="shared" si="36"/>
        <v>26759.42</v>
      </c>
      <c r="I94" s="54">
        <f t="shared" si="29"/>
        <v>66.89855</v>
      </c>
      <c r="J94" s="54">
        <f t="shared" si="30"/>
        <v>129.97644247349169</v>
      </c>
    </row>
    <row r="95" spans="1:10" ht="29.25" customHeight="1" x14ac:dyDescent="0.25">
      <c r="A95" s="214">
        <v>3111</v>
      </c>
      <c r="B95" s="214"/>
      <c r="C95" s="214"/>
      <c r="D95" s="51" t="s">
        <v>35</v>
      </c>
      <c r="E95" s="62">
        <v>20587.900000000001</v>
      </c>
      <c r="F95" s="62">
        <v>40000</v>
      </c>
      <c r="G95" s="54">
        <f>F95</f>
        <v>40000</v>
      </c>
      <c r="H95" s="54">
        <v>26759.42</v>
      </c>
      <c r="I95" s="54">
        <f t="shared" si="29"/>
        <v>66.89855</v>
      </c>
      <c r="J95" s="54">
        <f t="shared" si="30"/>
        <v>129.97644247349169</v>
      </c>
    </row>
    <row r="96" spans="1:10" ht="29.25" customHeight="1" x14ac:dyDescent="0.25">
      <c r="A96" s="224">
        <v>312</v>
      </c>
      <c r="B96" s="225"/>
      <c r="C96" s="226"/>
      <c r="D96" s="51" t="s">
        <v>150</v>
      </c>
      <c r="E96" s="62">
        <f>E97</f>
        <v>400</v>
      </c>
      <c r="F96" s="62">
        <f>F97</f>
        <v>6500</v>
      </c>
      <c r="G96" s="62">
        <f t="shared" ref="G96:H96" si="37">G97</f>
        <v>6500</v>
      </c>
      <c r="H96" s="62">
        <f t="shared" si="37"/>
        <v>400</v>
      </c>
      <c r="I96" s="54">
        <f t="shared" si="29"/>
        <v>6.1538461538461542</v>
      </c>
      <c r="J96" s="54">
        <f t="shared" si="30"/>
        <v>100</v>
      </c>
    </row>
    <row r="97" spans="1:10" ht="29.25" customHeight="1" x14ac:dyDescent="0.25">
      <c r="A97" s="224">
        <v>3121</v>
      </c>
      <c r="B97" s="225"/>
      <c r="C97" s="226"/>
      <c r="D97" s="51" t="s">
        <v>150</v>
      </c>
      <c r="E97" s="62">
        <v>400</v>
      </c>
      <c r="F97" s="62">
        <v>6500</v>
      </c>
      <c r="G97" s="54">
        <f>F97</f>
        <v>6500</v>
      </c>
      <c r="H97" s="54">
        <v>400</v>
      </c>
      <c r="I97" s="54">
        <f t="shared" si="29"/>
        <v>6.1538461538461542</v>
      </c>
      <c r="J97" s="54">
        <f t="shared" si="30"/>
        <v>100</v>
      </c>
    </row>
    <row r="98" spans="1:10" ht="29.25" customHeight="1" x14ac:dyDescent="0.25">
      <c r="A98" s="214">
        <v>313</v>
      </c>
      <c r="B98" s="214"/>
      <c r="C98" s="214"/>
      <c r="D98" s="51" t="s">
        <v>151</v>
      </c>
      <c r="E98" s="62">
        <f>E99</f>
        <v>3228.23</v>
      </c>
      <c r="F98" s="62">
        <f>F99</f>
        <v>6600</v>
      </c>
      <c r="G98" s="62">
        <f t="shared" ref="G98:H98" si="38">G99</f>
        <v>6600</v>
      </c>
      <c r="H98" s="62">
        <f t="shared" si="38"/>
        <v>4415.26</v>
      </c>
      <c r="I98" s="54">
        <f t="shared" si="29"/>
        <v>66.897878787878795</v>
      </c>
      <c r="J98" s="54">
        <f t="shared" si="30"/>
        <v>136.77030447025152</v>
      </c>
    </row>
    <row r="99" spans="1:10" ht="29.25" customHeight="1" x14ac:dyDescent="0.25">
      <c r="A99" s="211">
        <v>3132</v>
      </c>
      <c r="B99" s="212"/>
      <c r="C99" s="213"/>
      <c r="D99" s="51" t="s">
        <v>152</v>
      </c>
      <c r="E99" s="62">
        <v>3228.23</v>
      </c>
      <c r="F99" s="62">
        <v>6600</v>
      </c>
      <c r="G99" s="54">
        <f>F99</f>
        <v>6600</v>
      </c>
      <c r="H99" s="54">
        <v>4415.26</v>
      </c>
      <c r="I99" s="54">
        <f t="shared" si="29"/>
        <v>66.897878787878795</v>
      </c>
      <c r="J99" s="54">
        <f t="shared" si="30"/>
        <v>136.77030447025152</v>
      </c>
    </row>
    <row r="100" spans="1:10" ht="29.25" customHeight="1" x14ac:dyDescent="0.25">
      <c r="A100" s="211">
        <v>32</v>
      </c>
      <c r="B100" s="212"/>
      <c r="C100" s="213"/>
      <c r="D100" s="154" t="s">
        <v>13</v>
      </c>
      <c r="E100" s="62">
        <f>E101+E106+E113+E120+E122</f>
        <v>27608.01</v>
      </c>
      <c r="F100" s="62">
        <f>F101+F106+F113+F120+F122</f>
        <v>106900</v>
      </c>
      <c r="G100" s="62">
        <f>G101+G106+G113+G120+G122</f>
        <v>106900</v>
      </c>
      <c r="H100" s="62">
        <f>H101+H106+H113+H120+H122</f>
        <v>66149.709999999992</v>
      </c>
      <c r="I100" s="54">
        <f t="shared" si="29"/>
        <v>61.879990645463046</v>
      </c>
      <c r="J100" s="54">
        <f t="shared" si="30"/>
        <v>239.60332526683379</v>
      </c>
    </row>
    <row r="101" spans="1:10" ht="29.25" customHeight="1" x14ac:dyDescent="0.25">
      <c r="A101" s="211">
        <v>321</v>
      </c>
      <c r="B101" s="212"/>
      <c r="C101" s="213"/>
      <c r="D101" s="154" t="s">
        <v>239</v>
      </c>
      <c r="E101" s="62">
        <f>SUM(E102:E105)</f>
        <v>4526.41</v>
      </c>
      <c r="F101" s="62">
        <f>SUM(F102:F105)</f>
        <v>12030</v>
      </c>
      <c r="G101" s="62">
        <f>F101</f>
        <v>12030</v>
      </c>
      <c r="H101" s="62">
        <f>SUM(H102:H105)</f>
        <v>5233.74</v>
      </c>
      <c r="I101" s="54">
        <f t="shared" si="29"/>
        <v>43.505735660847876</v>
      </c>
      <c r="J101" s="54">
        <f t="shared" si="30"/>
        <v>115.62673288544343</v>
      </c>
    </row>
    <row r="102" spans="1:10" ht="29.25" customHeight="1" x14ac:dyDescent="0.25">
      <c r="A102" s="214">
        <v>3211</v>
      </c>
      <c r="B102" s="214"/>
      <c r="C102" s="214"/>
      <c r="D102" s="51" t="s">
        <v>37</v>
      </c>
      <c r="E102" s="62">
        <v>4503.34</v>
      </c>
      <c r="F102" s="62">
        <v>10000</v>
      </c>
      <c r="G102" s="62">
        <f t="shared" ref="G102:G105" si="39">F102</f>
        <v>10000</v>
      </c>
      <c r="H102" s="54">
        <v>4204.9399999999996</v>
      </c>
      <c r="I102" s="54">
        <f t="shared" si="29"/>
        <v>42.049399999999999</v>
      </c>
      <c r="J102" s="54">
        <f t="shared" si="30"/>
        <v>93.373806996584747</v>
      </c>
    </row>
    <row r="103" spans="1:10" ht="29.25" customHeight="1" x14ac:dyDescent="0.25">
      <c r="A103" s="211">
        <v>3212</v>
      </c>
      <c r="B103" s="212"/>
      <c r="C103" s="213"/>
      <c r="D103" s="51" t="s">
        <v>207</v>
      </c>
      <c r="E103" s="62">
        <v>23.07</v>
      </c>
      <c r="F103" s="62">
        <v>50</v>
      </c>
      <c r="G103" s="62">
        <f t="shared" si="39"/>
        <v>50</v>
      </c>
      <c r="H103" s="54">
        <v>19.37</v>
      </c>
      <c r="I103" s="54">
        <f t="shared" si="29"/>
        <v>38.74</v>
      </c>
      <c r="J103" s="54">
        <f t="shared" si="30"/>
        <v>83.961855223233641</v>
      </c>
    </row>
    <row r="104" spans="1:10" ht="29.25" customHeight="1" x14ac:dyDescent="0.25">
      <c r="A104" s="214">
        <v>3213</v>
      </c>
      <c r="B104" s="214"/>
      <c r="C104" s="214"/>
      <c r="D104" s="51" t="s">
        <v>155</v>
      </c>
      <c r="E104" s="62">
        <v>0</v>
      </c>
      <c r="F104" s="62">
        <v>1830</v>
      </c>
      <c r="G104" s="62">
        <f t="shared" si="39"/>
        <v>1830</v>
      </c>
      <c r="H104" s="54">
        <v>925</v>
      </c>
      <c r="I104" s="54">
        <f t="shared" si="29"/>
        <v>50.546448087431692</v>
      </c>
      <c r="J104" s="54" t="e">
        <f t="shared" si="30"/>
        <v>#DIV/0!</v>
      </c>
    </row>
    <row r="105" spans="1:10" ht="29.25" customHeight="1" x14ac:dyDescent="0.25">
      <c r="A105" s="211">
        <v>3214</v>
      </c>
      <c r="B105" s="212"/>
      <c r="C105" s="213"/>
      <c r="D105" s="51" t="s">
        <v>156</v>
      </c>
      <c r="E105" s="62">
        <v>0</v>
      </c>
      <c r="F105" s="62">
        <v>150</v>
      </c>
      <c r="G105" s="62">
        <f t="shared" si="39"/>
        <v>150</v>
      </c>
      <c r="H105" s="54">
        <v>84.43</v>
      </c>
      <c r="I105" s="54">
        <f t="shared" si="29"/>
        <v>56.286666666666676</v>
      </c>
      <c r="J105" s="54" t="e">
        <f t="shared" si="30"/>
        <v>#DIV/0!</v>
      </c>
    </row>
    <row r="106" spans="1:10" ht="29.25" customHeight="1" x14ac:dyDescent="0.25">
      <c r="A106" s="211">
        <v>322</v>
      </c>
      <c r="B106" s="212"/>
      <c r="C106" s="213"/>
      <c r="D106" s="51" t="s">
        <v>157</v>
      </c>
      <c r="E106" s="62">
        <f>E107+E108+E109+E110+E111+E112</f>
        <v>5271.9</v>
      </c>
      <c r="F106" s="62">
        <f>SUM(F107:F112)</f>
        <v>8750</v>
      </c>
      <c r="G106" s="62">
        <f t="shared" ref="G106" si="40">SUM(G107:G112)</f>
        <v>8750</v>
      </c>
      <c r="H106" s="62">
        <f>SUM(H107:H112)</f>
        <v>2971.6800000000003</v>
      </c>
      <c r="I106" s="54">
        <f t="shared" si="29"/>
        <v>33.962057142857141</v>
      </c>
      <c r="J106" s="54">
        <f t="shared" si="30"/>
        <v>56.368292266545275</v>
      </c>
    </row>
    <row r="107" spans="1:10" ht="29.25" customHeight="1" x14ac:dyDescent="0.25">
      <c r="A107" s="211">
        <v>3221</v>
      </c>
      <c r="B107" s="212"/>
      <c r="C107" s="213"/>
      <c r="D107" s="154" t="s">
        <v>158</v>
      </c>
      <c r="E107" s="62">
        <v>21.88</v>
      </c>
      <c r="F107" s="62">
        <v>900</v>
      </c>
      <c r="G107" s="54">
        <f>F107</f>
        <v>900</v>
      </c>
      <c r="H107" s="54">
        <v>0</v>
      </c>
      <c r="I107" s="54">
        <f t="shared" si="29"/>
        <v>0</v>
      </c>
      <c r="J107" s="54">
        <f t="shared" si="30"/>
        <v>0</v>
      </c>
    </row>
    <row r="108" spans="1:10" ht="29.25" customHeight="1" x14ac:dyDescent="0.25">
      <c r="A108" s="211">
        <v>3222</v>
      </c>
      <c r="B108" s="212"/>
      <c r="C108" s="213"/>
      <c r="D108" s="154" t="s">
        <v>251</v>
      </c>
      <c r="E108" s="62">
        <v>1371</v>
      </c>
      <c r="F108" s="62">
        <v>2000</v>
      </c>
      <c r="G108" s="54">
        <f t="shared" ref="G108:G112" si="41">F108</f>
        <v>2000</v>
      </c>
      <c r="H108" s="54">
        <v>97.54</v>
      </c>
      <c r="I108" s="54">
        <f t="shared" si="29"/>
        <v>4.8769999999999998</v>
      </c>
      <c r="J108" s="54">
        <f t="shared" si="30"/>
        <v>7.1145149525893512</v>
      </c>
    </row>
    <row r="109" spans="1:10" ht="29.25" customHeight="1" x14ac:dyDescent="0.25">
      <c r="A109" s="211">
        <v>3223</v>
      </c>
      <c r="B109" s="212"/>
      <c r="C109" s="213"/>
      <c r="D109" s="154" t="s">
        <v>159</v>
      </c>
      <c r="E109" s="62">
        <v>62.89</v>
      </c>
      <c r="F109" s="62">
        <v>150</v>
      </c>
      <c r="G109" s="54">
        <f t="shared" si="41"/>
        <v>150</v>
      </c>
      <c r="H109" s="54">
        <v>151.96</v>
      </c>
      <c r="I109" s="54">
        <f t="shared" si="29"/>
        <v>101.30666666666667</v>
      </c>
      <c r="J109" s="54">
        <f t="shared" si="30"/>
        <v>241.62823978374942</v>
      </c>
    </row>
    <row r="110" spans="1:10" ht="29.25" customHeight="1" x14ac:dyDescent="0.25">
      <c r="A110" s="214">
        <v>3224</v>
      </c>
      <c r="B110" s="214"/>
      <c r="C110" s="214"/>
      <c r="D110" s="51" t="s">
        <v>160</v>
      </c>
      <c r="E110" s="62">
        <v>699.94</v>
      </c>
      <c r="F110" s="62">
        <v>1000</v>
      </c>
      <c r="G110" s="54">
        <f t="shared" si="41"/>
        <v>1000</v>
      </c>
      <c r="H110" s="54">
        <v>266.94</v>
      </c>
      <c r="I110" s="54">
        <f t="shared" si="29"/>
        <v>26.694000000000003</v>
      </c>
      <c r="J110" s="54">
        <f t="shared" si="30"/>
        <v>38.137554647541215</v>
      </c>
    </row>
    <row r="111" spans="1:10" ht="29.25" customHeight="1" x14ac:dyDescent="0.25">
      <c r="A111" s="214">
        <v>3225</v>
      </c>
      <c r="B111" s="214"/>
      <c r="C111" s="214"/>
      <c r="D111" s="51" t="s">
        <v>201</v>
      </c>
      <c r="E111" s="62">
        <v>3116.19</v>
      </c>
      <c r="F111" s="62">
        <v>3500</v>
      </c>
      <c r="G111" s="54">
        <f t="shared" si="41"/>
        <v>3500</v>
      </c>
      <c r="H111" s="54">
        <v>1812.32</v>
      </c>
      <c r="I111" s="54">
        <f t="shared" si="29"/>
        <v>51.780571428571434</v>
      </c>
      <c r="J111" s="54">
        <f t="shared" si="30"/>
        <v>58.158199596301898</v>
      </c>
    </row>
    <row r="112" spans="1:10" ht="29.25" customHeight="1" x14ac:dyDescent="0.25">
      <c r="A112" s="214">
        <v>3227</v>
      </c>
      <c r="B112" s="214"/>
      <c r="C112" s="214"/>
      <c r="D112" s="51" t="s">
        <v>241</v>
      </c>
      <c r="E112" s="62">
        <v>0</v>
      </c>
      <c r="F112" s="62">
        <v>1200</v>
      </c>
      <c r="G112" s="54">
        <f t="shared" si="41"/>
        <v>1200</v>
      </c>
      <c r="H112" s="54">
        <v>642.91999999999996</v>
      </c>
      <c r="I112" s="54">
        <f t="shared" si="29"/>
        <v>53.576666666666661</v>
      </c>
      <c r="J112" s="54" t="e">
        <f t="shared" si="30"/>
        <v>#DIV/0!</v>
      </c>
    </row>
    <row r="113" spans="1:10" ht="29.25" customHeight="1" x14ac:dyDescent="0.25">
      <c r="A113" s="211">
        <v>323</v>
      </c>
      <c r="B113" s="212"/>
      <c r="C113" s="213"/>
      <c r="D113" s="51" t="s">
        <v>162</v>
      </c>
      <c r="E113" s="62">
        <f>SUM(E114:E119)</f>
        <v>12725.68</v>
      </c>
      <c r="F113" s="62">
        <f>SUM(F114:F119)</f>
        <v>75970</v>
      </c>
      <c r="G113" s="62">
        <f>SUM(G114:G119)</f>
        <v>75970</v>
      </c>
      <c r="H113" s="62">
        <f>SUM(H114:H119)</f>
        <v>50821.54</v>
      </c>
      <c r="I113" s="54">
        <f t="shared" si="29"/>
        <v>66.896854021324202</v>
      </c>
      <c r="J113" s="54">
        <f t="shared" si="30"/>
        <v>399.36207731138921</v>
      </c>
    </row>
    <row r="114" spans="1:10" ht="29.25" customHeight="1" x14ac:dyDescent="0.25">
      <c r="A114" s="211">
        <v>3231</v>
      </c>
      <c r="B114" s="212"/>
      <c r="C114" s="213"/>
      <c r="D114" s="154" t="s">
        <v>163</v>
      </c>
      <c r="E114" s="62">
        <v>261.56</v>
      </c>
      <c r="F114" s="62">
        <v>920</v>
      </c>
      <c r="G114" s="54">
        <f>F114</f>
        <v>920</v>
      </c>
      <c r="H114" s="54">
        <v>223.56</v>
      </c>
      <c r="I114" s="54">
        <f t="shared" si="29"/>
        <v>24.3</v>
      </c>
      <c r="J114" s="54">
        <f t="shared" si="30"/>
        <v>85.471784676556055</v>
      </c>
    </row>
    <row r="115" spans="1:10" ht="29.25" customHeight="1" x14ac:dyDescent="0.25">
      <c r="A115" s="211">
        <v>3232</v>
      </c>
      <c r="B115" s="212"/>
      <c r="C115" s="213"/>
      <c r="D115" s="154" t="s">
        <v>164</v>
      </c>
      <c r="E115" s="62">
        <v>781.35</v>
      </c>
      <c r="F115" s="62">
        <v>2000</v>
      </c>
      <c r="G115" s="54">
        <f t="shared" ref="G115:G119" si="42">F115</f>
        <v>2000</v>
      </c>
      <c r="H115" s="54">
        <v>1902.34</v>
      </c>
      <c r="I115" s="54">
        <f t="shared" si="29"/>
        <v>95.11699999999999</v>
      </c>
      <c r="J115" s="54">
        <f t="shared" si="30"/>
        <v>243.46835605042551</v>
      </c>
    </row>
    <row r="116" spans="1:10" ht="29.25" customHeight="1" x14ac:dyDescent="0.25">
      <c r="A116" s="211">
        <v>3233</v>
      </c>
      <c r="B116" s="212"/>
      <c r="C116" s="213"/>
      <c r="D116" s="154" t="s">
        <v>165</v>
      </c>
      <c r="E116" s="62">
        <v>0</v>
      </c>
      <c r="F116" s="62">
        <v>1000</v>
      </c>
      <c r="G116" s="54">
        <f t="shared" si="42"/>
        <v>1000</v>
      </c>
      <c r="H116" s="54">
        <v>0</v>
      </c>
      <c r="I116" s="54">
        <f t="shared" si="29"/>
        <v>0</v>
      </c>
      <c r="J116" s="54" t="e">
        <f t="shared" si="30"/>
        <v>#DIV/0!</v>
      </c>
    </row>
    <row r="117" spans="1:10" ht="29.25" customHeight="1" x14ac:dyDescent="0.25">
      <c r="A117" s="214">
        <v>3235</v>
      </c>
      <c r="B117" s="214"/>
      <c r="C117" s="214"/>
      <c r="D117" s="51" t="s">
        <v>167</v>
      </c>
      <c r="E117" s="62">
        <v>0</v>
      </c>
      <c r="F117" s="62">
        <v>50</v>
      </c>
      <c r="G117" s="54">
        <f t="shared" si="42"/>
        <v>50</v>
      </c>
      <c r="H117" s="54">
        <v>0</v>
      </c>
      <c r="I117" s="54">
        <f t="shared" si="29"/>
        <v>0</v>
      </c>
      <c r="J117" s="54" t="e">
        <f t="shared" si="30"/>
        <v>#DIV/0!</v>
      </c>
    </row>
    <row r="118" spans="1:10" ht="29.25" customHeight="1" x14ac:dyDescent="0.25">
      <c r="A118" s="211">
        <v>3237</v>
      </c>
      <c r="B118" s="212"/>
      <c r="C118" s="213"/>
      <c r="D118" s="154" t="s">
        <v>169</v>
      </c>
      <c r="E118" s="62">
        <v>8653.19</v>
      </c>
      <c r="F118" s="62">
        <v>60000</v>
      </c>
      <c r="G118" s="54">
        <f t="shared" si="42"/>
        <v>60000</v>
      </c>
      <c r="H118" s="54">
        <v>47759.65</v>
      </c>
      <c r="I118" s="54">
        <f t="shared" si="29"/>
        <v>79.59941666666667</v>
      </c>
      <c r="J118" s="54">
        <f t="shared" si="30"/>
        <v>551.93113753425041</v>
      </c>
    </row>
    <row r="119" spans="1:10" ht="29.25" customHeight="1" x14ac:dyDescent="0.25">
      <c r="A119" s="211">
        <v>3239</v>
      </c>
      <c r="B119" s="212"/>
      <c r="C119" s="213"/>
      <c r="D119" s="154" t="s">
        <v>171</v>
      </c>
      <c r="E119" s="62">
        <v>3029.58</v>
      </c>
      <c r="F119" s="62">
        <v>12000</v>
      </c>
      <c r="G119" s="54">
        <f t="shared" si="42"/>
        <v>12000</v>
      </c>
      <c r="H119" s="54">
        <v>935.99</v>
      </c>
      <c r="I119" s="54">
        <f t="shared" si="29"/>
        <v>7.7999166666666664</v>
      </c>
      <c r="J119" s="54">
        <f t="shared" si="30"/>
        <v>30.89504155691548</v>
      </c>
    </row>
    <row r="120" spans="1:10" ht="29.25" customHeight="1" x14ac:dyDescent="0.25">
      <c r="A120" s="214">
        <v>324</v>
      </c>
      <c r="B120" s="214"/>
      <c r="C120" s="214"/>
      <c r="D120" s="51" t="s">
        <v>202</v>
      </c>
      <c r="E120" s="62">
        <f>E121</f>
        <v>40</v>
      </c>
      <c r="F120" s="62">
        <f>F121</f>
        <v>150</v>
      </c>
      <c r="G120" s="62">
        <f t="shared" ref="G120:H120" si="43">G121</f>
        <v>150</v>
      </c>
      <c r="H120" s="62">
        <f t="shared" si="43"/>
        <v>0</v>
      </c>
      <c r="I120" s="54">
        <f t="shared" si="29"/>
        <v>0</v>
      </c>
      <c r="J120" s="54">
        <f t="shared" si="30"/>
        <v>0</v>
      </c>
    </row>
    <row r="121" spans="1:10" ht="29.25" customHeight="1" x14ac:dyDescent="0.25">
      <c r="A121" s="214">
        <v>3241</v>
      </c>
      <c r="B121" s="214"/>
      <c r="C121" s="214"/>
      <c r="D121" s="51" t="s">
        <v>202</v>
      </c>
      <c r="E121" s="62">
        <v>40</v>
      </c>
      <c r="F121" s="62">
        <v>150</v>
      </c>
      <c r="G121" s="54">
        <f>F121</f>
        <v>150</v>
      </c>
      <c r="H121" s="54">
        <v>0</v>
      </c>
      <c r="I121" s="54">
        <f t="shared" si="29"/>
        <v>0</v>
      </c>
      <c r="J121" s="54">
        <f t="shared" si="30"/>
        <v>0</v>
      </c>
    </row>
    <row r="122" spans="1:10" ht="29.25" customHeight="1" x14ac:dyDescent="0.25">
      <c r="A122" s="211">
        <v>329</v>
      </c>
      <c r="B122" s="212"/>
      <c r="C122" s="213"/>
      <c r="D122" s="51" t="s">
        <v>173</v>
      </c>
      <c r="E122" s="62">
        <f>E123+E124+E125+E126</f>
        <v>5044.0200000000004</v>
      </c>
      <c r="F122" s="62">
        <f>SUM(F123:F126)</f>
        <v>10000</v>
      </c>
      <c r="G122" s="62">
        <f>SUM(G123:G126)</f>
        <v>10000</v>
      </c>
      <c r="H122" s="62">
        <f>SUM(H123:H126)</f>
        <v>7122.75</v>
      </c>
      <c r="I122" s="54">
        <f t="shared" si="29"/>
        <v>71.227499999999992</v>
      </c>
      <c r="J122" s="54">
        <f t="shared" si="30"/>
        <v>141.21177156315795</v>
      </c>
    </row>
    <row r="123" spans="1:10" ht="29.25" customHeight="1" x14ac:dyDescent="0.25">
      <c r="A123" s="211">
        <v>3292</v>
      </c>
      <c r="B123" s="212"/>
      <c r="C123" s="213"/>
      <c r="D123" s="154" t="s">
        <v>174</v>
      </c>
      <c r="E123" s="62">
        <v>4114.0200000000004</v>
      </c>
      <c r="F123" s="62">
        <v>5000</v>
      </c>
      <c r="G123" s="54">
        <f>F123</f>
        <v>5000</v>
      </c>
      <c r="H123" s="54">
        <v>4227.42</v>
      </c>
      <c r="I123" s="54">
        <f t="shared" si="29"/>
        <v>84.548400000000001</v>
      </c>
      <c r="J123" s="54">
        <f t="shared" si="30"/>
        <v>102.75642801930958</v>
      </c>
    </row>
    <row r="124" spans="1:10" ht="29.25" customHeight="1" x14ac:dyDescent="0.25">
      <c r="A124" s="211">
        <v>3293</v>
      </c>
      <c r="B124" s="212"/>
      <c r="C124" s="213"/>
      <c r="D124" s="154" t="s">
        <v>175</v>
      </c>
      <c r="E124" s="62">
        <v>0</v>
      </c>
      <c r="F124" s="62">
        <v>2000</v>
      </c>
      <c r="G124" s="54">
        <f t="shared" ref="G124:G126" si="44">F124</f>
        <v>2000</v>
      </c>
      <c r="H124" s="54">
        <v>596.66999999999996</v>
      </c>
      <c r="I124" s="54">
        <f t="shared" si="29"/>
        <v>29.833499999999997</v>
      </c>
      <c r="J124" s="54" t="e">
        <f t="shared" si="30"/>
        <v>#DIV/0!</v>
      </c>
    </row>
    <row r="125" spans="1:10" ht="29.25" customHeight="1" x14ac:dyDescent="0.25">
      <c r="A125" s="211">
        <v>3294</v>
      </c>
      <c r="B125" s="212"/>
      <c r="C125" s="213"/>
      <c r="D125" s="154" t="s">
        <v>208</v>
      </c>
      <c r="E125" s="62">
        <v>930</v>
      </c>
      <c r="F125" s="62">
        <v>2000</v>
      </c>
      <c r="G125" s="54">
        <f t="shared" si="44"/>
        <v>2000</v>
      </c>
      <c r="H125" s="54">
        <v>2298.66</v>
      </c>
      <c r="I125" s="54">
        <f t="shared" si="29"/>
        <v>114.93299999999999</v>
      </c>
      <c r="J125" s="54">
        <f t="shared" si="30"/>
        <v>247.16774193548386</v>
      </c>
    </row>
    <row r="126" spans="1:10" ht="29.25" customHeight="1" x14ac:dyDescent="0.25">
      <c r="A126" s="214">
        <v>3299</v>
      </c>
      <c r="B126" s="214"/>
      <c r="C126" s="214"/>
      <c r="D126" s="51" t="s">
        <v>173</v>
      </c>
      <c r="E126" s="62">
        <v>0</v>
      </c>
      <c r="F126" s="62">
        <v>1000</v>
      </c>
      <c r="G126" s="54">
        <f t="shared" si="44"/>
        <v>1000</v>
      </c>
      <c r="H126" s="54">
        <v>0</v>
      </c>
      <c r="I126" s="54">
        <f t="shared" si="29"/>
        <v>0</v>
      </c>
      <c r="J126" s="54" t="e">
        <f t="shared" si="30"/>
        <v>#DIV/0!</v>
      </c>
    </row>
    <row r="127" spans="1:10" ht="29.25" customHeight="1" x14ac:dyDescent="0.25">
      <c r="A127" s="211">
        <v>34</v>
      </c>
      <c r="B127" s="212"/>
      <c r="C127" s="213"/>
      <c r="D127" s="51" t="s">
        <v>177</v>
      </c>
      <c r="E127" s="62">
        <f>E128</f>
        <v>0</v>
      </c>
      <c r="F127" s="62">
        <f>F128</f>
        <v>0</v>
      </c>
      <c r="G127" s="62">
        <f t="shared" ref="G127:H127" si="45">G128</f>
        <v>0</v>
      </c>
      <c r="H127" s="62">
        <f t="shared" si="45"/>
        <v>41.24</v>
      </c>
      <c r="I127" s="54" t="e">
        <f t="shared" si="29"/>
        <v>#DIV/0!</v>
      </c>
      <c r="J127" s="54" t="e">
        <f t="shared" si="30"/>
        <v>#DIV/0!</v>
      </c>
    </row>
    <row r="128" spans="1:10" ht="29.25" customHeight="1" x14ac:dyDescent="0.25">
      <c r="A128" s="211">
        <v>343</v>
      </c>
      <c r="B128" s="212"/>
      <c r="C128" s="213"/>
      <c r="D128" s="154" t="s">
        <v>178</v>
      </c>
      <c r="E128" s="62">
        <f>E130+E129</f>
        <v>0</v>
      </c>
      <c r="F128" s="62">
        <f>F130+F129</f>
        <v>0</v>
      </c>
      <c r="G128" s="62">
        <f t="shared" ref="G128:H128" si="46">G130+G129</f>
        <v>0</v>
      </c>
      <c r="H128" s="62">
        <f t="shared" si="46"/>
        <v>41.24</v>
      </c>
      <c r="I128" s="54" t="e">
        <f t="shared" si="29"/>
        <v>#DIV/0!</v>
      </c>
      <c r="J128" s="54" t="e">
        <f t="shared" si="30"/>
        <v>#DIV/0!</v>
      </c>
    </row>
    <row r="129" spans="1:10" ht="29.25" customHeight="1" x14ac:dyDescent="0.25">
      <c r="A129" s="151">
        <v>3431</v>
      </c>
      <c r="B129" s="152"/>
      <c r="C129" s="153"/>
      <c r="D129" s="154" t="s">
        <v>179</v>
      </c>
      <c r="E129" s="62">
        <v>0</v>
      </c>
      <c r="F129" s="62">
        <v>0</v>
      </c>
      <c r="G129" s="62">
        <f>F129</f>
        <v>0</v>
      </c>
      <c r="H129" s="62"/>
      <c r="I129" s="54" t="e">
        <f t="shared" si="29"/>
        <v>#DIV/0!</v>
      </c>
      <c r="J129" s="54" t="e">
        <f t="shared" si="30"/>
        <v>#DIV/0!</v>
      </c>
    </row>
    <row r="130" spans="1:10" ht="29.25" customHeight="1" x14ac:dyDescent="0.25">
      <c r="A130" s="211">
        <v>3432</v>
      </c>
      <c r="B130" s="212"/>
      <c r="C130" s="213"/>
      <c r="D130" s="154" t="s">
        <v>180</v>
      </c>
      <c r="E130" s="62">
        <v>0</v>
      </c>
      <c r="F130" s="62">
        <v>0</v>
      </c>
      <c r="G130" s="54">
        <f>F130</f>
        <v>0</v>
      </c>
      <c r="H130" s="54">
        <v>41.24</v>
      </c>
      <c r="I130" s="54" t="e">
        <f t="shared" si="29"/>
        <v>#DIV/0!</v>
      </c>
      <c r="J130" s="54" t="e">
        <f t="shared" si="30"/>
        <v>#DIV/0!</v>
      </c>
    </row>
    <row r="131" spans="1:10" ht="29.25" customHeight="1" x14ac:dyDescent="0.25">
      <c r="A131" s="211">
        <v>36</v>
      </c>
      <c r="B131" s="212"/>
      <c r="C131" s="213"/>
      <c r="D131" s="154" t="s">
        <v>182</v>
      </c>
      <c r="E131" s="62">
        <f>E132</f>
        <v>1173.47</v>
      </c>
      <c r="F131" s="62">
        <f>F132</f>
        <v>7500</v>
      </c>
      <c r="G131" s="62">
        <f t="shared" ref="G131:H132" si="47">G132</f>
        <v>7500</v>
      </c>
      <c r="H131" s="62">
        <f t="shared" si="47"/>
        <v>6431.39</v>
      </c>
      <c r="I131" s="54">
        <f t="shared" si="29"/>
        <v>85.751866666666672</v>
      </c>
      <c r="J131" s="54">
        <f t="shared" si="30"/>
        <v>548.06599231339533</v>
      </c>
    </row>
    <row r="132" spans="1:10" ht="29.25" customHeight="1" x14ac:dyDescent="0.25">
      <c r="A132" s="211">
        <v>369</v>
      </c>
      <c r="B132" s="212"/>
      <c r="C132" s="213"/>
      <c r="D132" s="154" t="s">
        <v>82</v>
      </c>
      <c r="E132" s="62">
        <f>E133</f>
        <v>1173.47</v>
      </c>
      <c r="F132" s="62">
        <f>F133</f>
        <v>7500</v>
      </c>
      <c r="G132" s="62">
        <f t="shared" si="47"/>
        <v>7500</v>
      </c>
      <c r="H132" s="62">
        <f t="shared" si="47"/>
        <v>6431.39</v>
      </c>
      <c r="I132" s="54">
        <f t="shared" si="29"/>
        <v>85.751866666666672</v>
      </c>
      <c r="J132" s="54">
        <f t="shared" si="30"/>
        <v>548.06599231339533</v>
      </c>
    </row>
    <row r="133" spans="1:10" ht="29.25" customHeight="1" x14ac:dyDescent="0.25">
      <c r="A133" s="211">
        <v>3691</v>
      </c>
      <c r="B133" s="212"/>
      <c r="C133" s="213"/>
      <c r="D133" s="154" t="s">
        <v>242</v>
      </c>
      <c r="E133" s="62">
        <v>1173.47</v>
      </c>
      <c r="F133" s="62">
        <v>7500</v>
      </c>
      <c r="G133" s="54">
        <f>F133</f>
        <v>7500</v>
      </c>
      <c r="H133" s="54">
        <v>6431.39</v>
      </c>
      <c r="I133" s="54">
        <f t="shared" si="29"/>
        <v>85.751866666666672</v>
      </c>
      <c r="J133" s="54">
        <f t="shared" si="30"/>
        <v>548.06599231339533</v>
      </c>
    </row>
    <row r="134" spans="1:10" ht="29.25" customHeight="1" x14ac:dyDescent="0.25">
      <c r="A134" s="151">
        <v>38</v>
      </c>
      <c r="B134" s="152"/>
      <c r="C134" s="153"/>
      <c r="D134" s="154" t="s">
        <v>262</v>
      </c>
      <c r="E134" s="62">
        <f>E135</f>
        <v>200</v>
      </c>
      <c r="F134" s="62">
        <f t="shared" ref="F134:H135" si="48">F135</f>
        <v>0</v>
      </c>
      <c r="G134" s="62">
        <f t="shared" si="48"/>
        <v>0</v>
      </c>
      <c r="H134" s="62">
        <f t="shared" si="48"/>
        <v>400</v>
      </c>
      <c r="I134" s="54" t="e">
        <f t="shared" si="29"/>
        <v>#DIV/0!</v>
      </c>
      <c r="J134" s="54">
        <f t="shared" si="30"/>
        <v>200</v>
      </c>
    </row>
    <row r="135" spans="1:10" ht="29.25" customHeight="1" x14ac:dyDescent="0.25">
      <c r="A135" s="151">
        <v>381</v>
      </c>
      <c r="B135" s="152"/>
      <c r="C135" s="153"/>
      <c r="D135" s="154" t="s">
        <v>91</v>
      </c>
      <c r="E135" s="62">
        <f>E136</f>
        <v>200</v>
      </c>
      <c r="F135" s="62">
        <f t="shared" si="48"/>
        <v>0</v>
      </c>
      <c r="G135" s="62">
        <f t="shared" si="48"/>
        <v>0</v>
      </c>
      <c r="H135" s="62">
        <f t="shared" si="48"/>
        <v>400</v>
      </c>
      <c r="I135" s="54" t="e">
        <f t="shared" si="29"/>
        <v>#DIV/0!</v>
      </c>
      <c r="J135" s="54">
        <f t="shared" si="30"/>
        <v>200</v>
      </c>
    </row>
    <row r="136" spans="1:10" ht="29.25" customHeight="1" x14ac:dyDescent="0.25">
      <c r="A136" s="151">
        <v>3811</v>
      </c>
      <c r="B136" s="152"/>
      <c r="C136" s="153"/>
      <c r="D136" s="154" t="s">
        <v>263</v>
      </c>
      <c r="E136" s="62">
        <v>200</v>
      </c>
      <c r="F136" s="62">
        <v>0</v>
      </c>
      <c r="G136" s="62">
        <v>0</v>
      </c>
      <c r="H136" s="62">
        <v>400</v>
      </c>
      <c r="I136" s="54" t="e">
        <f t="shared" si="29"/>
        <v>#DIV/0!</v>
      </c>
      <c r="J136" s="54">
        <f t="shared" si="30"/>
        <v>200</v>
      </c>
    </row>
    <row r="137" spans="1:10" ht="29.25" customHeight="1" x14ac:dyDescent="0.25">
      <c r="A137" s="214">
        <v>4</v>
      </c>
      <c r="B137" s="214"/>
      <c r="C137" s="214"/>
      <c r="D137" s="51" t="s">
        <v>6</v>
      </c>
      <c r="E137" s="62">
        <f>E138+E141</f>
        <v>823.5</v>
      </c>
      <c r="F137" s="62">
        <f>F138+F141</f>
        <v>12500</v>
      </c>
      <c r="G137" s="62">
        <f t="shared" ref="G137:H137" si="49">G138+G141</f>
        <v>12500</v>
      </c>
      <c r="H137" s="62">
        <f t="shared" si="49"/>
        <v>0</v>
      </c>
      <c r="I137" s="54">
        <f t="shared" ref="I137:I200" si="50">H137/G137*100</f>
        <v>0</v>
      </c>
      <c r="J137" s="54">
        <f t="shared" ref="J137:J200" si="51">H137/E137*100</f>
        <v>0</v>
      </c>
    </row>
    <row r="138" spans="1:10" ht="29.25" customHeight="1" x14ac:dyDescent="0.25">
      <c r="A138" s="214">
        <v>41</v>
      </c>
      <c r="B138" s="214"/>
      <c r="C138" s="214"/>
      <c r="D138" s="51" t="s">
        <v>245</v>
      </c>
      <c r="E138" s="62">
        <f>E139</f>
        <v>0</v>
      </c>
      <c r="F138" s="62">
        <f>F139</f>
        <v>1000</v>
      </c>
      <c r="G138" s="62">
        <f t="shared" ref="G138:H139" si="52">G139</f>
        <v>1000</v>
      </c>
      <c r="H138" s="62">
        <f t="shared" si="52"/>
        <v>0</v>
      </c>
      <c r="I138" s="54">
        <f t="shared" si="50"/>
        <v>0</v>
      </c>
      <c r="J138" s="54" t="e">
        <f t="shared" si="51"/>
        <v>#DIV/0!</v>
      </c>
    </row>
    <row r="139" spans="1:10" ht="29.25" customHeight="1" x14ac:dyDescent="0.25">
      <c r="A139" s="211">
        <v>412</v>
      </c>
      <c r="B139" s="212"/>
      <c r="C139" s="213"/>
      <c r="D139" s="51" t="s">
        <v>221</v>
      </c>
      <c r="E139" s="62">
        <f>E140</f>
        <v>0</v>
      </c>
      <c r="F139" s="62">
        <f>F140</f>
        <v>1000</v>
      </c>
      <c r="G139" s="62">
        <f t="shared" si="52"/>
        <v>1000</v>
      </c>
      <c r="H139" s="62">
        <f t="shared" si="52"/>
        <v>0</v>
      </c>
      <c r="I139" s="54">
        <f t="shared" si="50"/>
        <v>0</v>
      </c>
      <c r="J139" s="54" t="e">
        <f t="shared" si="51"/>
        <v>#DIV/0!</v>
      </c>
    </row>
    <row r="140" spans="1:10" ht="29.25" customHeight="1" x14ac:dyDescent="0.25">
      <c r="A140" s="211">
        <v>4123</v>
      </c>
      <c r="B140" s="212"/>
      <c r="C140" s="213"/>
      <c r="D140" s="154" t="s">
        <v>185</v>
      </c>
      <c r="E140" s="62">
        <v>0</v>
      </c>
      <c r="F140" s="62">
        <v>1000</v>
      </c>
      <c r="G140" s="54">
        <f>F140</f>
        <v>1000</v>
      </c>
      <c r="H140" s="54">
        <v>0</v>
      </c>
      <c r="I140" s="54">
        <f t="shared" si="50"/>
        <v>0</v>
      </c>
      <c r="J140" s="54" t="e">
        <f t="shared" si="51"/>
        <v>#DIV/0!</v>
      </c>
    </row>
    <row r="141" spans="1:10" ht="29.25" customHeight="1" x14ac:dyDescent="0.25">
      <c r="A141" s="211">
        <v>42</v>
      </c>
      <c r="B141" s="212"/>
      <c r="C141" s="213"/>
      <c r="D141" s="154" t="s">
        <v>243</v>
      </c>
      <c r="E141" s="62">
        <f>E142+E149+E151+E147</f>
        <v>823.5</v>
      </c>
      <c r="F141" s="62">
        <f>F142+F149+F151+F147</f>
        <v>11500</v>
      </c>
      <c r="G141" s="62">
        <f t="shared" ref="G141" si="53">G142+G149+G151+G147</f>
        <v>11500</v>
      </c>
      <c r="H141" s="62">
        <f>H142+H149</f>
        <v>0</v>
      </c>
      <c r="I141" s="54">
        <f t="shared" si="50"/>
        <v>0</v>
      </c>
      <c r="J141" s="54">
        <f t="shared" si="51"/>
        <v>0</v>
      </c>
    </row>
    <row r="142" spans="1:10" ht="29.25" customHeight="1" x14ac:dyDescent="0.25">
      <c r="A142" s="211">
        <v>422</v>
      </c>
      <c r="B142" s="212"/>
      <c r="C142" s="213"/>
      <c r="D142" s="154" t="s">
        <v>187</v>
      </c>
      <c r="E142" s="62">
        <f>SUM(E143:E146)</f>
        <v>533.61</v>
      </c>
      <c r="F142" s="62">
        <f t="shared" ref="F142:G142" si="54">SUM(F143:F146)</f>
        <v>10000</v>
      </c>
      <c r="G142" s="62">
        <f t="shared" si="54"/>
        <v>10000</v>
      </c>
      <c r="H142" s="62">
        <f>SUM(H143:H146)</f>
        <v>0</v>
      </c>
      <c r="I142" s="54">
        <f t="shared" si="50"/>
        <v>0</v>
      </c>
      <c r="J142" s="54">
        <f t="shared" si="51"/>
        <v>0</v>
      </c>
    </row>
    <row r="143" spans="1:10" ht="29.25" customHeight="1" x14ac:dyDescent="0.25">
      <c r="A143" s="214">
        <v>4221</v>
      </c>
      <c r="B143" s="214"/>
      <c r="C143" s="214"/>
      <c r="D143" s="51" t="s">
        <v>94</v>
      </c>
      <c r="E143" s="62">
        <v>0</v>
      </c>
      <c r="F143" s="62">
        <v>5000</v>
      </c>
      <c r="G143" s="54">
        <f>F143</f>
        <v>5000</v>
      </c>
      <c r="H143" s="54">
        <v>0</v>
      </c>
      <c r="I143" s="54">
        <f t="shared" si="50"/>
        <v>0</v>
      </c>
      <c r="J143" s="54" t="e">
        <f t="shared" si="51"/>
        <v>#DIV/0!</v>
      </c>
    </row>
    <row r="144" spans="1:10" ht="29.25" customHeight="1" x14ac:dyDescent="0.25">
      <c r="A144" s="214">
        <v>4224</v>
      </c>
      <c r="B144" s="214"/>
      <c r="C144" s="214"/>
      <c r="D144" s="51" t="s">
        <v>188</v>
      </c>
      <c r="E144" s="62">
        <v>0</v>
      </c>
      <c r="F144" s="62">
        <v>2500</v>
      </c>
      <c r="G144" s="54">
        <f t="shared" ref="G144:G146" si="55">F144</f>
        <v>2500</v>
      </c>
      <c r="H144" s="54">
        <v>0</v>
      </c>
      <c r="I144" s="54">
        <f t="shared" si="50"/>
        <v>0</v>
      </c>
      <c r="J144" s="54" t="e">
        <f t="shared" si="51"/>
        <v>#DIV/0!</v>
      </c>
    </row>
    <row r="145" spans="1:10" ht="29.25" customHeight="1" x14ac:dyDescent="0.25">
      <c r="A145" s="211">
        <v>4225</v>
      </c>
      <c r="B145" s="212"/>
      <c r="C145" s="213"/>
      <c r="D145" s="51" t="s">
        <v>189</v>
      </c>
      <c r="E145" s="62">
        <v>533.61</v>
      </c>
      <c r="F145" s="62">
        <v>2500</v>
      </c>
      <c r="G145" s="54">
        <f t="shared" si="55"/>
        <v>2500</v>
      </c>
      <c r="H145" s="54">
        <v>0</v>
      </c>
      <c r="I145" s="54">
        <f t="shared" si="50"/>
        <v>0</v>
      </c>
      <c r="J145" s="54">
        <f t="shared" si="51"/>
        <v>0</v>
      </c>
    </row>
    <row r="146" spans="1:10" ht="29.25" customHeight="1" x14ac:dyDescent="0.25">
      <c r="A146" s="151">
        <v>4227</v>
      </c>
      <c r="B146" s="152"/>
      <c r="C146" s="153"/>
      <c r="D146" s="51" t="s">
        <v>273</v>
      </c>
      <c r="E146" s="62">
        <v>0</v>
      </c>
      <c r="F146" s="62">
        <v>0</v>
      </c>
      <c r="G146" s="54">
        <f t="shared" si="55"/>
        <v>0</v>
      </c>
      <c r="H146" s="62">
        <v>0</v>
      </c>
      <c r="I146" s="54" t="e">
        <f t="shared" si="50"/>
        <v>#DIV/0!</v>
      </c>
      <c r="J146" s="54" t="e">
        <f t="shared" si="51"/>
        <v>#DIV/0!</v>
      </c>
    </row>
    <row r="147" spans="1:10" ht="29.25" customHeight="1" x14ac:dyDescent="0.25">
      <c r="A147" s="151">
        <v>423</v>
      </c>
      <c r="B147" s="152"/>
      <c r="C147" s="153"/>
      <c r="D147" s="51" t="s">
        <v>267</v>
      </c>
      <c r="E147" s="62">
        <f>E148</f>
        <v>0</v>
      </c>
      <c r="F147" s="62">
        <f t="shared" ref="F147:G147" si="56">F148</f>
        <v>0</v>
      </c>
      <c r="G147" s="62">
        <f t="shared" si="56"/>
        <v>0</v>
      </c>
      <c r="H147" s="62">
        <f>H148</f>
        <v>0</v>
      </c>
      <c r="I147" s="54" t="e">
        <f t="shared" si="50"/>
        <v>#DIV/0!</v>
      </c>
      <c r="J147" s="54" t="e">
        <f t="shared" si="51"/>
        <v>#DIV/0!</v>
      </c>
    </row>
    <row r="148" spans="1:10" ht="29.25" customHeight="1" x14ac:dyDescent="0.25">
      <c r="A148" s="151">
        <v>4231</v>
      </c>
      <c r="B148" s="152"/>
      <c r="C148" s="153"/>
      <c r="D148" s="51" t="s">
        <v>268</v>
      </c>
      <c r="E148" s="62">
        <v>0</v>
      </c>
      <c r="F148" s="62">
        <v>0</v>
      </c>
      <c r="G148" s="62">
        <f>F148</f>
        <v>0</v>
      </c>
      <c r="H148" s="62">
        <v>0</v>
      </c>
      <c r="I148" s="54" t="e">
        <f t="shared" si="50"/>
        <v>#DIV/0!</v>
      </c>
      <c r="J148" s="54" t="e">
        <f t="shared" si="51"/>
        <v>#DIV/0!</v>
      </c>
    </row>
    <row r="149" spans="1:10" ht="29.25" customHeight="1" x14ac:dyDescent="0.25">
      <c r="A149" s="211">
        <v>424</v>
      </c>
      <c r="B149" s="212"/>
      <c r="C149" s="213"/>
      <c r="D149" s="154" t="s">
        <v>250</v>
      </c>
      <c r="E149" s="62">
        <f>E150</f>
        <v>289.89</v>
      </c>
      <c r="F149" s="62">
        <f t="shared" ref="F149:H149" si="57">F150</f>
        <v>500</v>
      </c>
      <c r="G149" s="62">
        <f t="shared" si="57"/>
        <v>500</v>
      </c>
      <c r="H149" s="62">
        <f t="shared" si="57"/>
        <v>0</v>
      </c>
      <c r="I149" s="54">
        <f t="shared" si="50"/>
        <v>0</v>
      </c>
      <c r="J149" s="54">
        <f t="shared" si="51"/>
        <v>0</v>
      </c>
    </row>
    <row r="150" spans="1:10" ht="29.25" customHeight="1" x14ac:dyDescent="0.25">
      <c r="A150" s="211">
        <v>4241</v>
      </c>
      <c r="B150" s="212"/>
      <c r="C150" s="213"/>
      <c r="D150" s="154" t="s">
        <v>222</v>
      </c>
      <c r="E150" s="62">
        <v>289.89</v>
      </c>
      <c r="F150" s="62">
        <v>500</v>
      </c>
      <c r="G150" s="62">
        <f>F150</f>
        <v>500</v>
      </c>
      <c r="H150" s="54">
        <v>0</v>
      </c>
      <c r="I150" s="54">
        <f t="shared" si="50"/>
        <v>0</v>
      </c>
      <c r="J150" s="54">
        <f t="shared" si="51"/>
        <v>0</v>
      </c>
    </row>
    <row r="151" spans="1:10" ht="29.25" customHeight="1" x14ac:dyDescent="0.25">
      <c r="A151" s="211">
        <v>426</v>
      </c>
      <c r="B151" s="212"/>
      <c r="C151" s="213"/>
      <c r="D151" s="154" t="s">
        <v>191</v>
      </c>
      <c r="E151" s="62">
        <f>E152</f>
        <v>0</v>
      </c>
      <c r="F151" s="62">
        <f>F152</f>
        <v>1000</v>
      </c>
      <c r="G151" s="62">
        <f>G152</f>
        <v>1000</v>
      </c>
      <c r="H151" s="62">
        <f>H152</f>
        <v>0</v>
      </c>
      <c r="I151" s="54">
        <f t="shared" si="50"/>
        <v>0</v>
      </c>
      <c r="J151" s="54" t="e">
        <f t="shared" si="51"/>
        <v>#DIV/0!</v>
      </c>
    </row>
    <row r="152" spans="1:10" ht="29.25" customHeight="1" x14ac:dyDescent="0.25">
      <c r="A152" s="214">
        <v>4262</v>
      </c>
      <c r="B152" s="214"/>
      <c r="C152" s="214"/>
      <c r="D152" s="51" t="s">
        <v>192</v>
      </c>
      <c r="E152" s="62">
        <v>0</v>
      </c>
      <c r="F152" s="62">
        <v>1000</v>
      </c>
      <c r="G152" s="54">
        <f>F152</f>
        <v>1000</v>
      </c>
      <c r="H152" s="54">
        <v>0</v>
      </c>
      <c r="I152" s="54">
        <f t="shared" si="50"/>
        <v>0</v>
      </c>
      <c r="J152" s="54" t="e">
        <f t="shared" si="51"/>
        <v>#DIV/0!</v>
      </c>
    </row>
    <row r="153" spans="1:10" ht="29.25" customHeight="1" x14ac:dyDescent="0.25">
      <c r="A153" s="214" t="s">
        <v>204</v>
      </c>
      <c r="B153" s="214"/>
      <c r="C153" s="214"/>
      <c r="D153" s="51" t="s">
        <v>196</v>
      </c>
      <c r="E153" s="62"/>
      <c r="F153" s="62"/>
      <c r="G153" s="54"/>
      <c r="H153" s="54"/>
      <c r="I153" s="54" t="e">
        <f t="shared" si="50"/>
        <v>#DIV/0!</v>
      </c>
      <c r="J153" s="54" t="e">
        <f t="shared" si="51"/>
        <v>#DIV/0!</v>
      </c>
    </row>
    <row r="154" spans="1:10" ht="36.75" customHeight="1" x14ac:dyDescent="0.25">
      <c r="A154" s="215" t="s">
        <v>210</v>
      </c>
      <c r="B154" s="216"/>
      <c r="C154" s="217"/>
      <c r="D154" s="105" t="s">
        <v>296</v>
      </c>
      <c r="E154" s="62"/>
      <c r="F154" s="62"/>
      <c r="G154" s="54"/>
      <c r="H154" s="54"/>
      <c r="I154" s="54" t="e">
        <f t="shared" si="50"/>
        <v>#DIV/0!</v>
      </c>
      <c r="J154" s="54" t="e">
        <f t="shared" si="51"/>
        <v>#DIV/0!</v>
      </c>
    </row>
    <row r="155" spans="1:10" ht="29.25" customHeight="1" x14ac:dyDescent="0.25">
      <c r="A155" s="215">
        <v>43</v>
      </c>
      <c r="B155" s="216"/>
      <c r="C155" s="217"/>
      <c r="D155" s="105" t="s">
        <v>295</v>
      </c>
      <c r="E155" s="62">
        <f>E156+E209</f>
        <v>203082.41999999998</v>
      </c>
      <c r="F155" s="62">
        <f>F156+F209</f>
        <v>418125</v>
      </c>
      <c r="G155" s="62">
        <f t="shared" ref="G155:H155" si="58">G156+G209</f>
        <v>418125</v>
      </c>
      <c r="H155" s="62">
        <f t="shared" si="58"/>
        <v>220514.88</v>
      </c>
      <c r="I155" s="54">
        <f t="shared" si="50"/>
        <v>52.738984753363226</v>
      </c>
      <c r="J155" s="54">
        <f t="shared" si="51"/>
        <v>108.58393355761666</v>
      </c>
    </row>
    <row r="156" spans="1:10" ht="29.25" customHeight="1" x14ac:dyDescent="0.25">
      <c r="A156" s="211">
        <v>3</v>
      </c>
      <c r="B156" s="212"/>
      <c r="C156" s="213"/>
      <c r="D156" s="154" t="s">
        <v>4</v>
      </c>
      <c r="E156" s="62">
        <f>E157+E164+E195+E200+E206+E203</f>
        <v>180317.81</v>
      </c>
      <c r="F156" s="62">
        <f t="shared" ref="F156:H156" si="59">F157+F164+F195+F200+F206+F203</f>
        <v>358625</v>
      </c>
      <c r="G156" s="62">
        <f t="shared" si="59"/>
        <v>358625</v>
      </c>
      <c r="H156" s="62">
        <f t="shared" si="59"/>
        <v>192050.33000000002</v>
      </c>
      <c r="I156" s="54">
        <f t="shared" si="50"/>
        <v>53.551852213314746</v>
      </c>
      <c r="J156" s="54">
        <f t="shared" si="51"/>
        <v>106.50657857923187</v>
      </c>
    </row>
    <row r="157" spans="1:10" ht="29.25" customHeight="1" x14ac:dyDescent="0.25">
      <c r="A157" s="211">
        <v>31</v>
      </c>
      <c r="B157" s="212"/>
      <c r="C157" s="213"/>
      <c r="D157" s="154" t="s">
        <v>5</v>
      </c>
      <c r="E157" s="62">
        <f>E158+E160+E162</f>
        <v>39539.479999999996</v>
      </c>
      <c r="F157" s="62">
        <f>F158+F160+F162</f>
        <v>67775</v>
      </c>
      <c r="G157" s="62">
        <f t="shared" ref="G157:H157" si="60">G158+G160+G162</f>
        <v>67775</v>
      </c>
      <c r="H157" s="62">
        <f t="shared" si="60"/>
        <v>45726.93</v>
      </c>
      <c r="I157" s="54">
        <f t="shared" si="50"/>
        <v>67.468727406860936</v>
      </c>
      <c r="J157" s="54">
        <f t="shared" si="51"/>
        <v>115.64878951367091</v>
      </c>
    </row>
    <row r="158" spans="1:10" ht="29.25" customHeight="1" x14ac:dyDescent="0.25">
      <c r="A158" s="211">
        <v>311</v>
      </c>
      <c r="B158" s="212"/>
      <c r="C158" s="213"/>
      <c r="D158" s="154" t="s">
        <v>34</v>
      </c>
      <c r="E158" s="62">
        <f>E159</f>
        <v>23047.87</v>
      </c>
      <c r="F158" s="62">
        <f>F159</f>
        <v>35000</v>
      </c>
      <c r="G158" s="62">
        <f t="shared" ref="G158:H158" si="61">G159</f>
        <v>35000</v>
      </c>
      <c r="H158" s="62">
        <f t="shared" si="61"/>
        <v>31448.18</v>
      </c>
      <c r="I158" s="54">
        <f t="shared" si="50"/>
        <v>89.851942857142859</v>
      </c>
      <c r="J158" s="54">
        <f t="shared" si="51"/>
        <v>136.44722917996327</v>
      </c>
    </row>
    <row r="159" spans="1:10" ht="29.25" customHeight="1" x14ac:dyDescent="0.25">
      <c r="A159" s="214">
        <v>3111</v>
      </c>
      <c r="B159" s="214"/>
      <c r="C159" s="214"/>
      <c r="D159" s="51" t="s">
        <v>35</v>
      </c>
      <c r="E159" s="62">
        <v>23047.87</v>
      </c>
      <c r="F159" s="62">
        <v>35000</v>
      </c>
      <c r="G159" s="54">
        <f>F159</f>
        <v>35000</v>
      </c>
      <c r="H159" s="54">
        <v>31448.18</v>
      </c>
      <c r="I159" s="54">
        <f t="shared" si="50"/>
        <v>89.851942857142859</v>
      </c>
      <c r="J159" s="54">
        <f t="shared" si="51"/>
        <v>136.44722917996327</v>
      </c>
    </row>
    <row r="160" spans="1:10" ht="29.25" customHeight="1" x14ac:dyDescent="0.25">
      <c r="A160" s="224">
        <v>312</v>
      </c>
      <c r="B160" s="225"/>
      <c r="C160" s="226"/>
      <c r="D160" s="51" t="s">
        <v>150</v>
      </c>
      <c r="E160" s="62">
        <f>E161</f>
        <v>12520.05</v>
      </c>
      <c r="F160" s="62">
        <f>F161</f>
        <v>27000</v>
      </c>
      <c r="G160" s="62">
        <f t="shared" ref="G160:H160" si="62">G161</f>
        <v>27000</v>
      </c>
      <c r="H160" s="62">
        <f t="shared" si="62"/>
        <v>9089.86</v>
      </c>
      <c r="I160" s="54">
        <f t="shared" si="50"/>
        <v>33.666148148148153</v>
      </c>
      <c r="J160" s="54">
        <f t="shared" si="51"/>
        <v>72.602425709162503</v>
      </c>
    </row>
    <row r="161" spans="1:10" ht="29.25" customHeight="1" x14ac:dyDescent="0.25">
      <c r="A161" s="224">
        <v>3121</v>
      </c>
      <c r="B161" s="225"/>
      <c r="C161" s="226"/>
      <c r="D161" s="51" t="s">
        <v>150</v>
      </c>
      <c r="E161" s="62">
        <v>12520.05</v>
      </c>
      <c r="F161" s="62">
        <v>27000</v>
      </c>
      <c r="G161" s="54">
        <f>F161</f>
        <v>27000</v>
      </c>
      <c r="H161" s="54">
        <v>9089.86</v>
      </c>
      <c r="I161" s="54">
        <f t="shared" si="50"/>
        <v>33.666148148148153</v>
      </c>
      <c r="J161" s="54">
        <f t="shared" si="51"/>
        <v>72.602425709162503</v>
      </c>
    </row>
    <row r="162" spans="1:10" ht="29.25" customHeight="1" x14ac:dyDescent="0.25">
      <c r="A162" s="214">
        <v>313</v>
      </c>
      <c r="B162" s="214"/>
      <c r="C162" s="214"/>
      <c r="D162" s="51" t="s">
        <v>151</v>
      </c>
      <c r="E162" s="62">
        <f>E163</f>
        <v>3971.56</v>
      </c>
      <c r="F162" s="62">
        <f>F163</f>
        <v>5775</v>
      </c>
      <c r="G162" s="62">
        <f t="shared" ref="G162:H162" si="63">G163</f>
        <v>5775</v>
      </c>
      <c r="H162" s="62">
        <f t="shared" si="63"/>
        <v>5188.8900000000003</v>
      </c>
      <c r="I162" s="54">
        <f t="shared" si="50"/>
        <v>89.850909090909099</v>
      </c>
      <c r="J162" s="54">
        <f t="shared" si="51"/>
        <v>130.65117988901088</v>
      </c>
    </row>
    <row r="163" spans="1:10" ht="29.25" customHeight="1" x14ac:dyDescent="0.25">
      <c r="A163" s="211">
        <v>3132</v>
      </c>
      <c r="B163" s="212"/>
      <c r="C163" s="213"/>
      <c r="D163" s="51" t="s">
        <v>152</v>
      </c>
      <c r="E163" s="62">
        <v>3971.56</v>
      </c>
      <c r="F163" s="62">
        <v>5775</v>
      </c>
      <c r="G163" s="54">
        <f>F163</f>
        <v>5775</v>
      </c>
      <c r="H163" s="54">
        <v>5188.8900000000003</v>
      </c>
      <c r="I163" s="54">
        <f t="shared" si="50"/>
        <v>89.850909090909099</v>
      </c>
      <c r="J163" s="54">
        <f t="shared" si="51"/>
        <v>130.65117988901088</v>
      </c>
    </row>
    <row r="164" spans="1:10" ht="29.25" customHeight="1" x14ac:dyDescent="0.25">
      <c r="A164" s="211">
        <v>32</v>
      </c>
      <c r="B164" s="212"/>
      <c r="C164" s="213"/>
      <c r="D164" s="154" t="s">
        <v>13</v>
      </c>
      <c r="E164" s="62">
        <f>E165+E170+E177+E187+E189</f>
        <v>134752.26</v>
      </c>
      <c r="F164" s="62">
        <f>F165+F170+F177+F187+F189</f>
        <v>276850</v>
      </c>
      <c r="G164" s="62">
        <f>G165+G170+G177+G187+G189</f>
        <v>276850</v>
      </c>
      <c r="H164" s="62">
        <f t="shared" ref="H164" si="64">H165+H170+H177+H187+H189</f>
        <v>138197.47</v>
      </c>
      <c r="I164" s="54">
        <f t="shared" si="50"/>
        <v>49.917814701101683</v>
      </c>
      <c r="J164" s="54">
        <f t="shared" si="51"/>
        <v>102.55669923458055</v>
      </c>
    </row>
    <row r="165" spans="1:10" ht="29.25" customHeight="1" x14ac:dyDescent="0.25">
      <c r="A165" s="211">
        <v>321</v>
      </c>
      <c r="B165" s="212"/>
      <c r="C165" s="213"/>
      <c r="D165" s="154" t="s">
        <v>239</v>
      </c>
      <c r="E165" s="62">
        <f>SUM(E166:E169)</f>
        <v>8447.56</v>
      </c>
      <c r="F165" s="62">
        <f>SUM(F166:F169)</f>
        <v>30250</v>
      </c>
      <c r="G165" s="62">
        <f t="shared" ref="G165:H165" si="65">SUM(G166:G169)</f>
        <v>30250</v>
      </c>
      <c r="H165" s="62">
        <f t="shared" si="65"/>
        <v>18883</v>
      </c>
      <c r="I165" s="54">
        <f t="shared" si="50"/>
        <v>62.42314049586777</v>
      </c>
      <c r="J165" s="54">
        <f t="shared" si="51"/>
        <v>223.53200214026302</v>
      </c>
    </row>
    <row r="166" spans="1:10" ht="29.25" customHeight="1" x14ac:dyDescent="0.25">
      <c r="A166" s="214">
        <v>3211</v>
      </c>
      <c r="B166" s="214"/>
      <c r="C166" s="214"/>
      <c r="D166" s="51" t="s">
        <v>37</v>
      </c>
      <c r="E166" s="62">
        <v>5704.71</v>
      </c>
      <c r="F166" s="62">
        <v>15000</v>
      </c>
      <c r="G166" s="54">
        <f>F166</f>
        <v>15000</v>
      </c>
      <c r="H166" s="54">
        <v>10879.34</v>
      </c>
      <c r="I166" s="54">
        <f t="shared" si="50"/>
        <v>72.528933333333327</v>
      </c>
      <c r="J166" s="54">
        <f t="shared" si="51"/>
        <v>190.7080289795625</v>
      </c>
    </row>
    <row r="167" spans="1:10" ht="29.25" customHeight="1" x14ac:dyDescent="0.25">
      <c r="A167" s="211">
        <v>3212</v>
      </c>
      <c r="B167" s="212"/>
      <c r="C167" s="213"/>
      <c r="D167" s="51" t="s">
        <v>207</v>
      </c>
      <c r="E167" s="62">
        <v>0</v>
      </c>
      <c r="F167" s="62">
        <v>0</v>
      </c>
      <c r="G167" s="54">
        <f t="shared" ref="G167:G169" si="66">F167</f>
        <v>0</v>
      </c>
      <c r="H167" s="54">
        <v>0</v>
      </c>
      <c r="I167" s="54" t="e">
        <f t="shared" si="50"/>
        <v>#DIV/0!</v>
      </c>
      <c r="J167" s="54" t="e">
        <f t="shared" si="51"/>
        <v>#DIV/0!</v>
      </c>
    </row>
    <row r="168" spans="1:10" ht="29.25" customHeight="1" x14ac:dyDescent="0.25">
      <c r="A168" s="214">
        <v>3213</v>
      </c>
      <c r="B168" s="214"/>
      <c r="C168" s="214"/>
      <c r="D168" s="51" t="s">
        <v>155</v>
      </c>
      <c r="E168" s="62">
        <v>2646.85</v>
      </c>
      <c r="F168" s="62">
        <v>15000</v>
      </c>
      <c r="G168" s="54">
        <f t="shared" si="66"/>
        <v>15000</v>
      </c>
      <c r="H168" s="54">
        <v>7892.16</v>
      </c>
      <c r="I168" s="54">
        <f t="shared" si="50"/>
        <v>52.614399999999996</v>
      </c>
      <c r="J168" s="54">
        <f t="shared" si="51"/>
        <v>298.1717891078074</v>
      </c>
    </row>
    <row r="169" spans="1:10" ht="29.25" customHeight="1" x14ac:dyDescent="0.25">
      <c r="A169" s="211">
        <v>3214</v>
      </c>
      <c r="B169" s="212"/>
      <c r="C169" s="213"/>
      <c r="D169" s="51" t="s">
        <v>244</v>
      </c>
      <c r="E169" s="62">
        <v>96</v>
      </c>
      <c r="F169" s="62">
        <v>250</v>
      </c>
      <c r="G169" s="54">
        <f t="shared" si="66"/>
        <v>250</v>
      </c>
      <c r="H169" s="54">
        <v>111.5</v>
      </c>
      <c r="I169" s="54">
        <f t="shared" si="50"/>
        <v>44.6</v>
      </c>
      <c r="J169" s="54">
        <f t="shared" si="51"/>
        <v>116.14583333333333</v>
      </c>
    </row>
    <row r="170" spans="1:10" ht="29.25" customHeight="1" x14ac:dyDescent="0.25">
      <c r="A170" s="211">
        <v>322</v>
      </c>
      <c r="B170" s="212"/>
      <c r="C170" s="213"/>
      <c r="D170" s="51" t="s">
        <v>157</v>
      </c>
      <c r="E170" s="62">
        <f>SUM(E171:E176)</f>
        <v>32300.319999999996</v>
      </c>
      <c r="F170" s="62">
        <f>SUM(F171:F176)</f>
        <v>73500</v>
      </c>
      <c r="G170" s="62">
        <f t="shared" ref="G170:H170" si="67">SUM(G171:G176)</f>
        <v>73500</v>
      </c>
      <c r="H170" s="62">
        <f t="shared" si="67"/>
        <v>55405.529999999992</v>
      </c>
      <c r="I170" s="54">
        <f t="shared" si="50"/>
        <v>75.381673469387749</v>
      </c>
      <c r="J170" s="54">
        <f t="shared" si="51"/>
        <v>171.53244921412542</v>
      </c>
    </row>
    <row r="171" spans="1:10" ht="29.25" customHeight="1" x14ac:dyDescent="0.25">
      <c r="A171" s="211">
        <v>3221</v>
      </c>
      <c r="B171" s="212"/>
      <c r="C171" s="213"/>
      <c r="D171" s="154" t="s">
        <v>158</v>
      </c>
      <c r="E171" s="62">
        <v>7901.61</v>
      </c>
      <c r="F171" s="62">
        <v>17000</v>
      </c>
      <c r="G171" s="54">
        <f>F171</f>
        <v>17000</v>
      </c>
      <c r="H171" s="54">
        <v>5462.96</v>
      </c>
      <c r="I171" s="54">
        <f t="shared" si="50"/>
        <v>32.135058823529413</v>
      </c>
      <c r="J171" s="54">
        <f t="shared" si="51"/>
        <v>69.137302397865753</v>
      </c>
    </row>
    <row r="172" spans="1:10" ht="29.25" customHeight="1" x14ac:dyDescent="0.25">
      <c r="A172" s="211">
        <v>3222</v>
      </c>
      <c r="B172" s="212"/>
      <c r="C172" s="213"/>
      <c r="D172" s="154" t="s">
        <v>251</v>
      </c>
      <c r="E172" s="62">
        <v>600.05999999999995</v>
      </c>
      <c r="F172" s="62">
        <v>1500</v>
      </c>
      <c r="G172" s="54">
        <f>F172</f>
        <v>1500</v>
      </c>
      <c r="H172" s="54">
        <v>705.7</v>
      </c>
      <c r="I172" s="54">
        <f t="shared" si="50"/>
        <v>47.046666666666667</v>
      </c>
      <c r="J172" s="54">
        <f t="shared" si="51"/>
        <v>117.60490617604908</v>
      </c>
    </row>
    <row r="173" spans="1:10" ht="29.25" customHeight="1" x14ac:dyDescent="0.25">
      <c r="A173" s="211">
        <v>3223</v>
      </c>
      <c r="B173" s="212"/>
      <c r="C173" s="213"/>
      <c r="D173" s="154" t="s">
        <v>159</v>
      </c>
      <c r="E173" s="62">
        <v>21865.21</v>
      </c>
      <c r="F173" s="62">
        <v>50000</v>
      </c>
      <c r="G173" s="54">
        <f t="shared" ref="G173:G176" si="68">F173</f>
        <v>50000</v>
      </c>
      <c r="H173" s="54">
        <v>44809.57</v>
      </c>
      <c r="I173" s="54">
        <f t="shared" si="50"/>
        <v>89.619140000000002</v>
      </c>
      <c r="J173" s="54">
        <f t="shared" si="51"/>
        <v>204.93546597540112</v>
      </c>
    </row>
    <row r="174" spans="1:10" ht="29.25" customHeight="1" x14ac:dyDescent="0.25">
      <c r="A174" s="214">
        <v>3224</v>
      </c>
      <c r="B174" s="214"/>
      <c r="C174" s="214"/>
      <c r="D174" s="51" t="s">
        <v>160</v>
      </c>
      <c r="E174" s="62">
        <v>1736.39</v>
      </c>
      <c r="F174" s="62">
        <v>2000</v>
      </c>
      <c r="G174" s="54">
        <f t="shared" si="68"/>
        <v>2000</v>
      </c>
      <c r="H174" s="54">
        <v>1096.24</v>
      </c>
      <c r="I174" s="54">
        <f t="shared" si="50"/>
        <v>54.812000000000005</v>
      </c>
      <c r="J174" s="54">
        <f t="shared" si="51"/>
        <v>63.133282269536217</v>
      </c>
    </row>
    <row r="175" spans="1:10" ht="29.25" customHeight="1" x14ac:dyDescent="0.25">
      <c r="A175" s="214">
        <v>3225</v>
      </c>
      <c r="B175" s="214"/>
      <c r="C175" s="214"/>
      <c r="D175" s="51" t="s">
        <v>201</v>
      </c>
      <c r="E175" s="62">
        <v>197.05</v>
      </c>
      <c r="F175" s="62">
        <v>2000</v>
      </c>
      <c r="G175" s="54">
        <f t="shared" si="68"/>
        <v>2000</v>
      </c>
      <c r="H175" s="54">
        <v>3331.06</v>
      </c>
      <c r="I175" s="54">
        <f t="shared" si="50"/>
        <v>166.553</v>
      </c>
      <c r="J175" s="54">
        <f t="shared" si="51"/>
        <v>1690.4643491499619</v>
      </c>
    </row>
    <row r="176" spans="1:10" ht="29.25" customHeight="1" x14ac:dyDescent="0.25">
      <c r="A176" s="214">
        <v>3227</v>
      </c>
      <c r="B176" s="214"/>
      <c r="C176" s="214"/>
      <c r="D176" s="51" t="s">
        <v>241</v>
      </c>
      <c r="E176" s="62">
        <v>0</v>
      </c>
      <c r="F176" s="62">
        <v>1000</v>
      </c>
      <c r="G176" s="54">
        <f t="shared" si="68"/>
        <v>1000</v>
      </c>
      <c r="H176" s="54">
        <v>0</v>
      </c>
      <c r="I176" s="54">
        <f t="shared" si="50"/>
        <v>0</v>
      </c>
      <c r="J176" s="54" t="e">
        <f t="shared" si="51"/>
        <v>#DIV/0!</v>
      </c>
    </row>
    <row r="177" spans="1:10" ht="29.25" customHeight="1" x14ac:dyDescent="0.25">
      <c r="A177" s="211">
        <v>323</v>
      </c>
      <c r="B177" s="212"/>
      <c r="C177" s="213"/>
      <c r="D177" s="51" t="s">
        <v>162</v>
      </c>
      <c r="E177" s="62">
        <f>SUM(E178:E186)</f>
        <v>68006.080000000002</v>
      </c>
      <c r="F177" s="62">
        <f>SUM(F178:F186)</f>
        <v>126500</v>
      </c>
      <c r="G177" s="62">
        <f t="shared" ref="G177:H177" si="69">SUM(G178:G186)</f>
        <v>126500</v>
      </c>
      <c r="H177" s="62">
        <f t="shared" si="69"/>
        <v>47569.220000000008</v>
      </c>
      <c r="I177" s="54">
        <f t="shared" si="50"/>
        <v>37.604126482213445</v>
      </c>
      <c r="J177" s="54">
        <f t="shared" si="51"/>
        <v>69.94848107698607</v>
      </c>
    </row>
    <row r="178" spans="1:10" ht="29.25" customHeight="1" x14ac:dyDescent="0.25">
      <c r="A178" s="211">
        <v>3231</v>
      </c>
      <c r="B178" s="212"/>
      <c r="C178" s="213"/>
      <c r="D178" s="154" t="s">
        <v>163</v>
      </c>
      <c r="E178" s="62">
        <v>10094.370000000001</v>
      </c>
      <c r="F178" s="62">
        <v>12000</v>
      </c>
      <c r="G178" s="54">
        <f>F178</f>
        <v>12000</v>
      </c>
      <c r="H178" s="54">
        <v>7985.8</v>
      </c>
      <c r="I178" s="54">
        <f t="shared" si="50"/>
        <v>66.548333333333332</v>
      </c>
      <c r="J178" s="54">
        <f t="shared" si="51"/>
        <v>79.111425477766318</v>
      </c>
    </row>
    <row r="179" spans="1:10" ht="29.25" customHeight="1" x14ac:dyDescent="0.25">
      <c r="A179" s="211">
        <v>3232</v>
      </c>
      <c r="B179" s="212"/>
      <c r="C179" s="213"/>
      <c r="D179" s="154" t="s">
        <v>164</v>
      </c>
      <c r="E179" s="62">
        <v>18068.28</v>
      </c>
      <c r="F179" s="62">
        <v>40000</v>
      </c>
      <c r="G179" s="54">
        <f>F179</f>
        <v>40000</v>
      </c>
      <c r="H179" s="54">
        <v>10870.63</v>
      </c>
      <c r="I179" s="54">
        <f t="shared" si="50"/>
        <v>27.176574999999996</v>
      </c>
      <c r="J179" s="54">
        <f t="shared" si="51"/>
        <v>60.164166151952479</v>
      </c>
    </row>
    <row r="180" spans="1:10" ht="29.25" customHeight="1" x14ac:dyDescent="0.25">
      <c r="A180" s="211">
        <v>3233</v>
      </c>
      <c r="B180" s="212"/>
      <c r="C180" s="213"/>
      <c r="D180" s="154" t="s">
        <v>165</v>
      </c>
      <c r="E180" s="62">
        <v>7850.21</v>
      </c>
      <c r="F180" s="62">
        <v>15000</v>
      </c>
      <c r="G180" s="54">
        <f>F180</f>
        <v>15000</v>
      </c>
      <c r="H180" s="54">
        <v>4730.57</v>
      </c>
      <c r="I180" s="54">
        <f t="shared" si="50"/>
        <v>31.537133333333333</v>
      </c>
      <c r="J180" s="54">
        <f t="shared" si="51"/>
        <v>60.260426154204779</v>
      </c>
    </row>
    <row r="181" spans="1:10" ht="29.25" customHeight="1" x14ac:dyDescent="0.25">
      <c r="A181" s="214">
        <v>3234</v>
      </c>
      <c r="B181" s="214"/>
      <c r="C181" s="214"/>
      <c r="D181" s="51" t="s">
        <v>166</v>
      </c>
      <c r="E181" s="62">
        <v>3561.06</v>
      </c>
      <c r="F181" s="62">
        <v>12000</v>
      </c>
      <c r="G181" s="54">
        <f t="shared" ref="G181:G186" si="70">F181</f>
        <v>12000</v>
      </c>
      <c r="H181" s="54">
        <v>3633.9</v>
      </c>
      <c r="I181" s="54">
        <f t="shared" si="50"/>
        <v>30.282500000000002</v>
      </c>
      <c r="J181" s="54">
        <f t="shared" si="51"/>
        <v>102.04545837475358</v>
      </c>
    </row>
    <row r="182" spans="1:10" ht="29.25" customHeight="1" x14ac:dyDescent="0.25">
      <c r="A182" s="214">
        <v>3235</v>
      </c>
      <c r="B182" s="214"/>
      <c r="C182" s="214"/>
      <c r="D182" s="51" t="s">
        <v>167</v>
      </c>
      <c r="E182" s="62">
        <v>2143.4499999999998</v>
      </c>
      <c r="F182" s="62">
        <v>7500</v>
      </c>
      <c r="G182" s="54">
        <f t="shared" si="70"/>
        <v>7500</v>
      </c>
      <c r="H182" s="54">
        <v>5498.97</v>
      </c>
      <c r="I182" s="54">
        <f t="shared" si="50"/>
        <v>73.319600000000008</v>
      </c>
      <c r="J182" s="54">
        <f t="shared" si="51"/>
        <v>256.54762182462855</v>
      </c>
    </row>
    <row r="183" spans="1:10" ht="29.25" customHeight="1" x14ac:dyDescent="0.25">
      <c r="A183" s="211">
        <v>3236</v>
      </c>
      <c r="B183" s="212"/>
      <c r="C183" s="213"/>
      <c r="D183" s="51" t="s">
        <v>168</v>
      </c>
      <c r="E183" s="62">
        <v>0</v>
      </c>
      <c r="F183" s="62">
        <v>1000</v>
      </c>
      <c r="G183" s="54">
        <f t="shared" si="70"/>
        <v>1000</v>
      </c>
      <c r="H183" s="54">
        <v>40</v>
      </c>
      <c r="I183" s="54">
        <f t="shared" si="50"/>
        <v>4</v>
      </c>
      <c r="J183" s="54" t="e">
        <f t="shared" si="51"/>
        <v>#DIV/0!</v>
      </c>
    </row>
    <row r="184" spans="1:10" ht="29.25" customHeight="1" x14ac:dyDescent="0.25">
      <c r="A184" s="211">
        <v>3237</v>
      </c>
      <c r="B184" s="212"/>
      <c r="C184" s="213"/>
      <c r="D184" s="154" t="s">
        <v>169</v>
      </c>
      <c r="E184" s="62">
        <v>18340.439999999999</v>
      </c>
      <c r="F184" s="62">
        <v>25000</v>
      </c>
      <c r="G184" s="54">
        <f t="shared" si="70"/>
        <v>25000</v>
      </c>
      <c r="H184" s="54">
        <v>7867.33</v>
      </c>
      <c r="I184" s="54">
        <f t="shared" si="50"/>
        <v>31.46932</v>
      </c>
      <c r="J184" s="54">
        <f t="shared" si="51"/>
        <v>42.896081010052107</v>
      </c>
    </row>
    <row r="185" spans="1:10" ht="29.25" customHeight="1" x14ac:dyDescent="0.25">
      <c r="A185" s="211">
        <v>3238</v>
      </c>
      <c r="B185" s="212"/>
      <c r="C185" s="213"/>
      <c r="D185" s="154" t="s">
        <v>170</v>
      </c>
      <c r="E185" s="62">
        <v>411.57</v>
      </c>
      <c r="F185" s="62">
        <v>2000</v>
      </c>
      <c r="G185" s="54">
        <f t="shared" si="70"/>
        <v>2000</v>
      </c>
      <c r="H185" s="54">
        <v>2328.4699999999998</v>
      </c>
      <c r="I185" s="54">
        <f t="shared" si="50"/>
        <v>116.42349999999999</v>
      </c>
      <c r="J185" s="54">
        <f t="shared" si="51"/>
        <v>565.75309181913155</v>
      </c>
    </row>
    <row r="186" spans="1:10" ht="29.25" customHeight="1" x14ac:dyDescent="0.25">
      <c r="A186" s="211">
        <v>3239</v>
      </c>
      <c r="B186" s="212"/>
      <c r="C186" s="213"/>
      <c r="D186" s="154" t="s">
        <v>171</v>
      </c>
      <c r="E186" s="62">
        <v>7536.7</v>
      </c>
      <c r="F186" s="62">
        <v>12000</v>
      </c>
      <c r="G186" s="54">
        <f t="shared" si="70"/>
        <v>12000</v>
      </c>
      <c r="H186" s="54">
        <v>4613.55</v>
      </c>
      <c r="I186" s="54">
        <f t="shared" si="50"/>
        <v>38.446250000000006</v>
      </c>
      <c r="J186" s="54">
        <f t="shared" si="51"/>
        <v>61.214457255828151</v>
      </c>
    </row>
    <row r="187" spans="1:10" ht="29.25" customHeight="1" x14ac:dyDescent="0.25">
      <c r="A187" s="214">
        <v>324</v>
      </c>
      <c r="B187" s="214"/>
      <c r="C187" s="214"/>
      <c r="D187" s="51" t="s">
        <v>202</v>
      </c>
      <c r="E187" s="62">
        <f>E188</f>
        <v>3200.57</v>
      </c>
      <c r="F187" s="62">
        <f>F188</f>
        <v>3500</v>
      </c>
      <c r="G187" s="62">
        <f t="shared" ref="G187:H187" si="71">G188</f>
        <v>3500</v>
      </c>
      <c r="H187" s="62">
        <f t="shared" si="71"/>
        <v>1743.83</v>
      </c>
      <c r="I187" s="54">
        <f t="shared" si="50"/>
        <v>49.823714285714281</v>
      </c>
      <c r="J187" s="54">
        <f t="shared" si="51"/>
        <v>54.484982362516675</v>
      </c>
    </row>
    <row r="188" spans="1:10" ht="29.25" customHeight="1" x14ac:dyDescent="0.25">
      <c r="A188" s="214">
        <v>3241</v>
      </c>
      <c r="B188" s="214"/>
      <c r="C188" s="214"/>
      <c r="D188" s="51" t="s">
        <v>202</v>
      </c>
      <c r="E188" s="62">
        <v>3200.57</v>
      </c>
      <c r="F188" s="62">
        <v>3500</v>
      </c>
      <c r="G188" s="54">
        <f>F188</f>
        <v>3500</v>
      </c>
      <c r="H188" s="54">
        <v>1743.83</v>
      </c>
      <c r="I188" s="54">
        <f t="shared" si="50"/>
        <v>49.823714285714281</v>
      </c>
      <c r="J188" s="54">
        <f t="shared" si="51"/>
        <v>54.484982362516675</v>
      </c>
    </row>
    <row r="189" spans="1:10" ht="29.25" customHeight="1" x14ac:dyDescent="0.25">
      <c r="A189" s="211">
        <v>329</v>
      </c>
      <c r="B189" s="212"/>
      <c r="C189" s="213"/>
      <c r="D189" s="51" t="s">
        <v>173</v>
      </c>
      <c r="E189" s="62">
        <f>SUM(E190:E194)</f>
        <v>22797.730000000003</v>
      </c>
      <c r="F189" s="62">
        <f>SUM(F190:F194)</f>
        <v>43100</v>
      </c>
      <c r="G189" s="62">
        <f>SUM(G190:G194)</f>
        <v>43100</v>
      </c>
      <c r="H189" s="62">
        <f t="shared" ref="H189" si="72">SUM(H190:H194)</f>
        <v>14595.89</v>
      </c>
      <c r="I189" s="54">
        <f t="shared" si="50"/>
        <v>33.865174013921113</v>
      </c>
      <c r="J189" s="54">
        <f t="shared" si="51"/>
        <v>64.023435666621182</v>
      </c>
    </row>
    <row r="190" spans="1:10" ht="29.25" customHeight="1" x14ac:dyDescent="0.25">
      <c r="A190" s="211">
        <v>3292</v>
      </c>
      <c r="B190" s="212"/>
      <c r="C190" s="213"/>
      <c r="D190" s="154" t="s">
        <v>174</v>
      </c>
      <c r="E190" s="62">
        <v>4932.76</v>
      </c>
      <c r="F190" s="62">
        <v>14000</v>
      </c>
      <c r="G190" s="54">
        <f>F190</f>
        <v>14000</v>
      </c>
      <c r="H190" s="54">
        <v>4013.22</v>
      </c>
      <c r="I190" s="54">
        <f t="shared" si="50"/>
        <v>28.665857142857142</v>
      </c>
      <c r="J190" s="54">
        <f t="shared" si="51"/>
        <v>81.358509232153992</v>
      </c>
    </row>
    <row r="191" spans="1:10" ht="29.25" customHeight="1" x14ac:dyDescent="0.25">
      <c r="A191" s="211">
        <v>3293</v>
      </c>
      <c r="B191" s="212"/>
      <c r="C191" s="213"/>
      <c r="D191" s="154" t="s">
        <v>175</v>
      </c>
      <c r="E191" s="62">
        <v>3534.17</v>
      </c>
      <c r="F191" s="62">
        <v>8000</v>
      </c>
      <c r="G191" s="54">
        <f t="shared" ref="G191:G193" si="73">F191</f>
        <v>8000</v>
      </c>
      <c r="H191" s="54">
        <v>4214.59</v>
      </c>
      <c r="I191" s="54">
        <f t="shared" si="50"/>
        <v>52.682375</v>
      </c>
      <c r="J191" s="54">
        <f t="shared" si="51"/>
        <v>119.25261093835329</v>
      </c>
    </row>
    <row r="192" spans="1:10" ht="29.25" customHeight="1" x14ac:dyDescent="0.25">
      <c r="A192" s="211">
        <v>3294</v>
      </c>
      <c r="B192" s="212"/>
      <c r="C192" s="213"/>
      <c r="D192" s="154" t="s">
        <v>208</v>
      </c>
      <c r="E192" s="62">
        <v>3482.38</v>
      </c>
      <c r="F192" s="62">
        <v>4000</v>
      </c>
      <c r="G192" s="54">
        <f t="shared" si="73"/>
        <v>4000</v>
      </c>
      <c r="H192" s="54">
        <v>2127.89</v>
      </c>
      <c r="I192" s="54">
        <f t="shared" si="50"/>
        <v>53.197249999999997</v>
      </c>
      <c r="J192" s="54">
        <f t="shared" si="51"/>
        <v>61.10447452604253</v>
      </c>
    </row>
    <row r="193" spans="1:10" ht="29.25" customHeight="1" x14ac:dyDescent="0.25">
      <c r="A193" s="214">
        <v>3295</v>
      </c>
      <c r="B193" s="214"/>
      <c r="C193" s="214"/>
      <c r="D193" s="51" t="s">
        <v>176</v>
      </c>
      <c r="E193" s="62">
        <v>42.48</v>
      </c>
      <c r="F193" s="62">
        <v>100</v>
      </c>
      <c r="G193" s="54">
        <f t="shared" si="73"/>
        <v>100</v>
      </c>
      <c r="H193" s="54">
        <v>127.41</v>
      </c>
      <c r="I193" s="54">
        <f t="shared" si="50"/>
        <v>127.41</v>
      </c>
      <c r="J193" s="54">
        <f t="shared" si="51"/>
        <v>299.92937853107344</v>
      </c>
    </row>
    <row r="194" spans="1:10" ht="29.25" customHeight="1" x14ac:dyDescent="0.25">
      <c r="A194" s="214">
        <v>3299</v>
      </c>
      <c r="B194" s="214"/>
      <c r="C194" s="214"/>
      <c r="D194" s="51" t="s">
        <v>173</v>
      </c>
      <c r="E194" s="62">
        <v>10805.94</v>
      </c>
      <c r="F194" s="62">
        <v>17000</v>
      </c>
      <c r="G194" s="54">
        <f>F194</f>
        <v>17000</v>
      </c>
      <c r="H194" s="54">
        <v>4112.78</v>
      </c>
      <c r="I194" s="54">
        <f t="shared" si="50"/>
        <v>24.192823529411765</v>
      </c>
      <c r="J194" s="54">
        <f t="shared" si="51"/>
        <v>38.060363096593164</v>
      </c>
    </row>
    <row r="195" spans="1:10" ht="29.25" customHeight="1" x14ac:dyDescent="0.25">
      <c r="A195" s="211">
        <v>34</v>
      </c>
      <c r="B195" s="212"/>
      <c r="C195" s="213"/>
      <c r="D195" s="51" t="s">
        <v>177</v>
      </c>
      <c r="E195" s="62">
        <f>E196</f>
        <v>421.84000000000003</v>
      </c>
      <c r="F195" s="62">
        <f>F196</f>
        <v>1000</v>
      </c>
      <c r="G195" s="62">
        <f t="shared" ref="G195" si="74">G196</f>
        <v>1000</v>
      </c>
      <c r="H195" s="62">
        <f>H196</f>
        <v>723.67000000000007</v>
      </c>
      <c r="I195" s="54">
        <f t="shared" si="50"/>
        <v>72.367000000000004</v>
      </c>
      <c r="J195" s="54">
        <f t="shared" si="51"/>
        <v>171.55082495732981</v>
      </c>
    </row>
    <row r="196" spans="1:10" ht="29.25" customHeight="1" x14ac:dyDescent="0.25">
      <c r="A196" s="211">
        <v>343</v>
      </c>
      <c r="B196" s="212"/>
      <c r="C196" s="213"/>
      <c r="D196" s="154" t="s">
        <v>178</v>
      </c>
      <c r="E196" s="62">
        <f>E197+E198+E199</f>
        <v>421.84000000000003</v>
      </c>
      <c r="F196" s="62">
        <f>F197+F198+F199</f>
        <v>1000</v>
      </c>
      <c r="G196" s="62">
        <f t="shared" ref="G196" si="75">G197+G198+G199</f>
        <v>1000</v>
      </c>
      <c r="H196" s="62">
        <f>H197+H198+H199</f>
        <v>723.67000000000007</v>
      </c>
      <c r="I196" s="54">
        <f t="shared" si="50"/>
        <v>72.367000000000004</v>
      </c>
      <c r="J196" s="54">
        <f t="shared" si="51"/>
        <v>171.55082495732981</v>
      </c>
    </row>
    <row r="197" spans="1:10" ht="29.25" customHeight="1" x14ac:dyDescent="0.25">
      <c r="A197" s="211">
        <v>3431</v>
      </c>
      <c r="B197" s="212"/>
      <c r="C197" s="213"/>
      <c r="D197" s="154" t="s">
        <v>179</v>
      </c>
      <c r="E197" s="62">
        <v>196.36</v>
      </c>
      <c r="F197" s="62">
        <v>1000</v>
      </c>
      <c r="G197" s="54">
        <f>F197</f>
        <v>1000</v>
      </c>
      <c r="H197" s="54">
        <v>397.12</v>
      </c>
      <c r="I197" s="54">
        <f t="shared" si="50"/>
        <v>39.712000000000003</v>
      </c>
      <c r="J197" s="54">
        <f t="shared" si="51"/>
        <v>202.2407822367081</v>
      </c>
    </row>
    <row r="198" spans="1:10" ht="29.25" customHeight="1" x14ac:dyDescent="0.25">
      <c r="A198" s="211">
        <v>3432</v>
      </c>
      <c r="B198" s="212"/>
      <c r="C198" s="213"/>
      <c r="D198" s="154" t="s">
        <v>180</v>
      </c>
      <c r="E198" s="62">
        <v>207.81</v>
      </c>
      <c r="F198" s="62">
        <v>0</v>
      </c>
      <c r="G198" s="54">
        <f>F198</f>
        <v>0</v>
      </c>
      <c r="H198" s="54">
        <v>325.97000000000003</v>
      </c>
      <c r="I198" s="54" t="e">
        <f t="shared" si="50"/>
        <v>#DIV/0!</v>
      </c>
      <c r="J198" s="54">
        <f t="shared" si="51"/>
        <v>156.85963139406189</v>
      </c>
    </row>
    <row r="199" spans="1:10" ht="29.25" customHeight="1" x14ac:dyDescent="0.25">
      <c r="A199" s="211">
        <v>3433</v>
      </c>
      <c r="B199" s="212"/>
      <c r="C199" s="213"/>
      <c r="D199" s="154" t="s">
        <v>181</v>
      </c>
      <c r="E199" s="62">
        <v>17.670000000000002</v>
      </c>
      <c r="F199" s="62">
        <v>0</v>
      </c>
      <c r="G199" s="54">
        <f>F199</f>
        <v>0</v>
      </c>
      <c r="H199" s="54">
        <v>0.57999999999999996</v>
      </c>
      <c r="I199" s="54" t="e">
        <f t="shared" si="50"/>
        <v>#DIV/0!</v>
      </c>
      <c r="J199" s="54">
        <f t="shared" si="51"/>
        <v>3.2823995472552348</v>
      </c>
    </row>
    <row r="200" spans="1:10" ht="29.25" customHeight="1" x14ac:dyDescent="0.25">
      <c r="A200" s="211">
        <v>36</v>
      </c>
      <c r="B200" s="212"/>
      <c r="C200" s="213"/>
      <c r="D200" s="154" t="s">
        <v>182</v>
      </c>
      <c r="E200" s="62">
        <f>E201</f>
        <v>5604.23</v>
      </c>
      <c r="F200" s="62">
        <f>F201</f>
        <v>13000</v>
      </c>
      <c r="G200" s="62">
        <f t="shared" ref="G200:H201" si="76">G201</f>
        <v>13000</v>
      </c>
      <c r="H200" s="62">
        <f t="shared" si="76"/>
        <v>5483.7</v>
      </c>
      <c r="I200" s="54">
        <f t="shared" si="50"/>
        <v>42.182307692307688</v>
      </c>
      <c r="J200" s="54">
        <f t="shared" si="51"/>
        <v>97.849303115682261</v>
      </c>
    </row>
    <row r="201" spans="1:10" ht="29.25" customHeight="1" x14ac:dyDescent="0.25">
      <c r="A201" s="211">
        <v>369</v>
      </c>
      <c r="B201" s="212"/>
      <c r="C201" s="213"/>
      <c r="D201" s="154" t="s">
        <v>209</v>
      </c>
      <c r="E201" s="62">
        <f>E202</f>
        <v>5604.23</v>
      </c>
      <c r="F201" s="62">
        <f>F202</f>
        <v>13000</v>
      </c>
      <c r="G201" s="62">
        <f t="shared" si="76"/>
        <v>13000</v>
      </c>
      <c r="H201" s="62">
        <f t="shared" si="76"/>
        <v>5483.7</v>
      </c>
      <c r="I201" s="54">
        <f t="shared" ref="I201:I356" si="77">H201/G201*100</f>
        <v>42.182307692307688</v>
      </c>
      <c r="J201" s="54">
        <f t="shared" ref="J201:J356" si="78">H201/E201*100</f>
        <v>97.849303115682261</v>
      </c>
    </row>
    <row r="202" spans="1:10" ht="29.25" customHeight="1" x14ac:dyDescent="0.25">
      <c r="A202" s="211">
        <v>3691</v>
      </c>
      <c r="B202" s="212"/>
      <c r="C202" s="213"/>
      <c r="D202" s="154" t="s">
        <v>83</v>
      </c>
      <c r="E202" s="62">
        <v>5604.23</v>
      </c>
      <c r="F202" s="62">
        <v>13000</v>
      </c>
      <c r="G202" s="54">
        <f>F202</f>
        <v>13000</v>
      </c>
      <c r="H202" s="54">
        <v>5483.7</v>
      </c>
      <c r="I202" s="54">
        <f t="shared" si="77"/>
        <v>42.182307692307688</v>
      </c>
      <c r="J202" s="54">
        <f t="shared" si="78"/>
        <v>97.849303115682261</v>
      </c>
    </row>
    <row r="203" spans="1:10" ht="29.25" customHeight="1" x14ac:dyDescent="0.25">
      <c r="A203" s="214">
        <v>37</v>
      </c>
      <c r="B203" s="214"/>
      <c r="C203" s="214"/>
      <c r="D203" s="51" t="s">
        <v>219</v>
      </c>
      <c r="E203" s="62">
        <f>E204</f>
        <v>0</v>
      </c>
      <c r="F203" s="62">
        <f t="shared" ref="F203:H204" si="79">F204</f>
        <v>0</v>
      </c>
      <c r="G203" s="62">
        <f t="shared" si="79"/>
        <v>0</v>
      </c>
      <c r="H203" s="62">
        <f t="shared" si="79"/>
        <v>1918.56</v>
      </c>
      <c r="I203" s="54" t="e">
        <f t="shared" si="77"/>
        <v>#DIV/0!</v>
      </c>
      <c r="J203" s="54" t="e">
        <f t="shared" si="78"/>
        <v>#DIV/0!</v>
      </c>
    </row>
    <row r="204" spans="1:10" ht="29.25" customHeight="1" x14ac:dyDescent="0.25">
      <c r="A204" s="214">
        <v>372</v>
      </c>
      <c r="B204" s="214"/>
      <c r="C204" s="214"/>
      <c r="D204" s="51" t="s">
        <v>220</v>
      </c>
      <c r="E204" s="62">
        <f>E205</f>
        <v>0</v>
      </c>
      <c r="F204" s="62">
        <f t="shared" si="79"/>
        <v>0</v>
      </c>
      <c r="G204" s="62">
        <f t="shared" si="79"/>
        <v>0</v>
      </c>
      <c r="H204" s="62">
        <f t="shared" si="79"/>
        <v>1918.56</v>
      </c>
      <c r="I204" s="54" t="e">
        <f t="shared" si="77"/>
        <v>#DIV/0!</v>
      </c>
      <c r="J204" s="54" t="e">
        <f t="shared" si="78"/>
        <v>#DIV/0!</v>
      </c>
    </row>
    <row r="205" spans="1:10" ht="29.25" customHeight="1" x14ac:dyDescent="0.25">
      <c r="A205" s="214">
        <v>3721</v>
      </c>
      <c r="B205" s="214"/>
      <c r="C205" s="214"/>
      <c r="D205" s="51" t="s">
        <v>184</v>
      </c>
      <c r="E205" s="62">
        <v>0</v>
      </c>
      <c r="F205" s="62">
        <v>0</v>
      </c>
      <c r="G205" s="62">
        <v>0</v>
      </c>
      <c r="H205" s="62">
        <v>1918.56</v>
      </c>
      <c r="I205" s="54" t="e">
        <f t="shared" si="77"/>
        <v>#DIV/0!</v>
      </c>
      <c r="J205" s="54" t="e">
        <f t="shared" si="78"/>
        <v>#DIV/0!</v>
      </c>
    </row>
    <row r="206" spans="1:10" ht="29.25" customHeight="1" x14ac:dyDescent="0.25">
      <c r="A206" s="151">
        <v>38</v>
      </c>
      <c r="B206" s="153"/>
      <c r="C206" s="153"/>
      <c r="D206" s="153" t="s">
        <v>262</v>
      </c>
      <c r="E206" s="62">
        <f>E207</f>
        <v>0</v>
      </c>
      <c r="F206" s="62">
        <f t="shared" ref="F206:H207" si="80">F207</f>
        <v>0</v>
      </c>
      <c r="G206" s="62">
        <f t="shared" si="80"/>
        <v>0</v>
      </c>
      <c r="H206" s="62">
        <f t="shared" si="80"/>
        <v>0</v>
      </c>
      <c r="I206" s="54" t="e">
        <f t="shared" si="77"/>
        <v>#DIV/0!</v>
      </c>
      <c r="J206" s="54" t="e">
        <f t="shared" si="78"/>
        <v>#DIV/0!</v>
      </c>
    </row>
    <row r="207" spans="1:10" ht="29.25" customHeight="1" x14ac:dyDescent="0.25">
      <c r="A207" s="151">
        <v>381</v>
      </c>
      <c r="B207" s="153"/>
      <c r="C207" s="153"/>
      <c r="D207" s="153" t="s">
        <v>91</v>
      </c>
      <c r="E207" s="62">
        <f>E208</f>
        <v>0</v>
      </c>
      <c r="F207" s="62">
        <f t="shared" si="80"/>
        <v>0</v>
      </c>
      <c r="G207" s="62">
        <f t="shared" si="80"/>
        <v>0</v>
      </c>
      <c r="H207" s="62">
        <f t="shared" si="80"/>
        <v>0</v>
      </c>
      <c r="I207" s="54" t="e">
        <f t="shared" si="77"/>
        <v>#DIV/0!</v>
      </c>
      <c r="J207" s="54" t="e">
        <f t="shared" si="78"/>
        <v>#DIV/0!</v>
      </c>
    </row>
    <row r="208" spans="1:10" ht="29.25" customHeight="1" x14ac:dyDescent="0.25">
      <c r="A208" s="151">
        <v>3811</v>
      </c>
      <c r="B208" s="153"/>
      <c r="C208" s="153"/>
      <c r="D208" s="153" t="s">
        <v>263</v>
      </c>
      <c r="E208" s="62">
        <v>0</v>
      </c>
      <c r="F208" s="62">
        <v>0</v>
      </c>
      <c r="G208" s="62">
        <v>0</v>
      </c>
      <c r="H208" s="62">
        <v>0</v>
      </c>
      <c r="I208" s="54" t="e">
        <f t="shared" si="77"/>
        <v>#DIV/0!</v>
      </c>
      <c r="J208" s="54" t="e">
        <f t="shared" si="78"/>
        <v>#DIV/0!</v>
      </c>
    </row>
    <row r="209" spans="1:10" ht="29.25" customHeight="1" x14ac:dyDescent="0.25">
      <c r="A209" s="214">
        <v>4</v>
      </c>
      <c r="B209" s="214"/>
      <c r="C209" s="214"/>
      <c r="D209" s="51" t="s">
        <v>6</v>
      </c>
      <c r="E209" s="62">
        <f>E210+E213</f>
        <v>22764.609999999997</v>
      </c>
      <c r="F209" s="62">
        <f>F210+F213</f>
        <v>59500</v>
      </c>
      <c r="G209" s="62">
        <f t="shared" ref="G209:H209" si="81">G210+G213</f>
        <v>59500</v>
      </c>
      <c r="H209" s="62">
        <f t="shared" si="81"/>
        <v>28464.55</v>
      </c>
      <c r="I209" s="54">
        <f t="shared" si="77"/>
        <v>47.839579831932774</v>
      </c>
      <c r="J209" s="54">
        <f t="shared" si="78"/>
        <v>125.03860158377414</v>
      </c>
    </row>
    <row r="210" spans="1:10" ht="29.25" customHeight="1" x14ac:dyDescent="0.25">
      <c r="A210" s="214">
        <v>41</v>
      </c>
      <c r="B210" s="214"/>
      <c r="C210" s="214"/>
      <c r="D210" s="51" t="s">
        <v>245</v>
      </c>
      <c r="E210" s="62">
        <f>E211</f>
        <v>0</v>
      </c>
      <c r="F210" s="62">
        <f>F211</f>
        <v>10000</v>
      </c>
      <c r="G210" s="62">
        <f t="shared" ref="G210:H211" si="82">G211</f>
        <v>10000</v>
      </c>
      <c r="H210" s="62">
        <f t="shared" si="82"/>
        <v>0</v>
      </c>
      <c r="I210" s="54">
        <f t="shared" si="77"/>
        <v>0</v>
      </c>
      <c r="J210" s="54" t="e">
        <f t="shared" si="78"/>
        <v>#DIV/0!</v>
      </c>
    </row>
    <row r="211" spans="1:10" ht="29.25" customHeight="1" x14ac:dyDescent="0.25">
      <c r="A211" s="211">
        <v>412</v>
      </c>
      <c r="B211" s="212"/>
      <c r="C211" s="213"/>
      <c r="D211" s="51" t="s">
        <v>221</v>
      </c>
      <c r="E211" s="62">
        <f>E212</f>
        <v>0</v>
      </c>
      <c r="F211" s="62">
        <f>F212</f>
        <v>10000</v>
      </c>
      <c r="G211" s="62">
        <f t="shared" si="82"/>
        <v>10000</v>
      </c>
      <c r="H211" s="62">
        <f t="shared" si="82"/>
        <v>0</v>
      </c>
      <c r="I211" s="54">
        <f t="shared" si="77"/>
        <v>0</v>
      </c>
      <c r="J211" s="54" t="e">
        <f t="shared" si="78"/>
        <v>#DIV/0!</v>
      </c>
    </row>
    <row r="212" spans="1:10" ht="29.25" customHeight="1" x14ac:dyDescent="0.25">
      <c r="A212" s="211">
        <v>4123</v>
      </c>
      <c r="B212" s="212"/>
      <c r="C212" s="213"/>
      <c r="D212" s="154" t="s">
        <v>185</v>
      </c>
      <c r="E212" s="62">
        <v>0</v>
      </c>
      <c r="F212" s="62">
        <v>10000</v>
      </c>
      <c r="G212" s="54">
        <f>F212</f>
        <v>10000</v>
      </c>
      <c r="H212" s="54">
        <v>0</v>
      </c>
      <c r="I212" s="54">
        <f t="shared" si="77"/>
        <v>0</v>
      </c>
      <c r="J212" s="54" t="e">
        <f t="shared" si="78"/>
        <v>#DIV/0!</v>
      </c>
    </row>
    <row r="213" spans="1:10" ht="29.25" customHeight="1" x14ac:dyDescent="0.25">
      <c r="A213" s="211">
        <v>42</v>
      </c>
      <c r="B213" s="212"/>
      <c r="C213" s="213"/>
      <c r="D213" s="154" t="s">
        <v>243</v>
      </c>
      <c r="E213" s="62">
        <f>E214+E217+E219</f>
        <v>22764.609999999997</v>
      </c>
      <c r="F213" s="62">
        <f>F214+F217+F219</f>
        <v>49500</v>
      </c>
      <c r="G213" s="62">
        <f t="shared" ref="G213:H213" si="83">G214+G217+G219</f>
        <v>49500</v>
      </c>
      <c r="H213" s="62">
        <f t="shared" si="83"/>
        <v>28464.55</v>
      </c>
      <c r="I213" s="54">
        <f t="shared" si="77"/>
        <v>57.504141414141408</v>
      </c>
      <c r="J213" s="54">
        <f t="shared" si="78"/>
        <v>125.03860158377414</v>
      </c>
    </row>
    <row r="214" spans="1:10" ht="29.25" customHeight="1" x14ac:dyDescent="0.25">
      <c r="A214" s="211">
        <v>422</v>
      </c>
      <c r="B214" s="212"/>
      <c r="C214" s="213"/>
      <c r="D214" s="154" t="s">
        <v>187</v>
      </c>
      <c r="E214" s="62">
        <f>E215+E216</f>
        <v>22211.599999999999</v>
      </c>
      <c r="F214" s="62">
        <f t="shared" ref="F214:H214" si="84">F215+F216</f>
        <v>40000</v>
      </c>
      <c r="G214" s="62">
        <f t="shared" si="84"/>
        <v>40000</v>
      </c>
      <c r="H214" s="62">
        <f t="shared" si="84"/>
        <v>28464.55</v>
      </c>
      <c r="I214" s="54">
        <f t="shared" si="77"/>
        <v>71.161374999999992</v>
      </c>
      <c r="J214" s="54">
        <f t="shared" si="78"/>
        <v>128.15173152767022</v>
      </c>
    </row>
    <row r="215" spans="1:10" ht="29.25" customHeight="1" x14ac:dyDescent="0.25">
      <c r="A215" s="214">
        <v>4221</v>
      </c>
      <c r="B215" s="214"/>
      <c r="C215" s="214"/>
      <c r="D215" s="51" t="s">
        <v>94</v>
      </c>
      <c r="E215" s="62">
        <v>22211.599999999999</v>
      </c>
      <c r="F215" s="62">
        <v>40000</v>
      </c>
      <c r="G215" s="54">
        <f>F215</f>
        <v>40000</v>
      </c>
      <c r="H215" s="54">
        <v>28464.55</v>
      </c>
      <c r="I215" s="54">
        <f t="shared" si="77"/>
        <v>71.161374999999992</v>
      </c>
      <c r="J215" s="54">
        <f t="shared" si="78"/>
        <v>128.15173152767022</v>
      </c>
    </row>
    <row r="216" spans="1:10" ht="29.25" customHeight="1" x14ac:dyDescent="0.25">
      <c r="A216" s="151">
        <v>4227</v>
      </c>
      <c r="B216" s="152"/>
      <c r="C216" s="153"/>
      <c r="D216" s="51" t="s">
        <v>273</v>
      </c>
      <c r="E216" s="62">
        <v>0</v>
      </c>
      <c r="F216" s="62">
        <v>0</v>
      </c>
      <c r="G216" s="54">
        <f>F216</f>
        <v>0</v>
      </c>
      <c r="H216" s="62"/>
      <c r="I216" s="54" t="e">
        <f t="shared" si="77"/>
        <v>#DIV/0!</v>
      </c>
      <c r="J216" s="54" t="e">
        <f t="shared" si="78"/>
        <v>#DIV/0!</v>
      </c>
    </row>
    <row r="217" spans="1:10" ht="29.25" customHeight="1" x14ac:dyDescent="0.25">
      <c r="A217" s="211">
        <v>424</v>
      </c>
      <c r="B217" s="212"/>
      <c r="C217" s="213"/>
      <c r="D217" s="154" t="s">
        <v>250</v>
      </c>
      <c r="E217" s="62">
        <f>E218</f>
        <v>553.01</v>
      </c>
      <c r="F217" s="62">
        <f>F218</f>
        <v>4500</v>
      </c>
      <c r="G217" s="62">
        <f t="shared" ref="G217:H217" si="85">G218</f>
        <v>4500</v>
      </c>
      <c r="H217" s="62">
        <f t="shared" si="85"/>
        <v>0</v>
      </c>
      <c r="I217" s="54">
        <f t="shared" si="77"/>
        <v>0</v>
      </c>
      <c r="J217" s="54">
        <f t="shared" si="78"/>
        <v>0</v>
      </c>
    </row>
    <row r="218" spans="1:10" ht="29.25" customHeight="1" x14ac:dyDescent="0.25">
      <c r="A218" s="211">
        <v>4241</v>
      </c>
      <c r="B218" s="212"/>
      <c r="C218" s="213"/>
      <c r="D218" s="154" t="s">
        <v>222</v>
      </c>
      <c r="E218" s="62">
        <v>553.01</v>
      </c>
      <c r="F218" s="62">
        <v>4500</v>
      </c>
      <c r="G218" s="54">
        <f>F218</f>
        <v>4500</v>
      </c>
      <c r="H218" s="54"/>
      <c r="I218" s="54">
        <f t="shared" si="77"/>
        <v>0</v>
      </c>
      <c r="J218" s="54">
        <f t="shared" si="78"/>
        <v>0</v>
      </c>
    </row>
    <row r="219" spans="1:10" ht="29.25" customHeight="1" x14ac:dyDescent="0.25">
      <c r="A219" s="211">
        <v>426</v>
      </c>
      <c r="B219" s="212"/>
      <c r="C219" s="213"/>
      <c r="D219" s="154" t="s">
        <v>191</v>
      </c>
      <c r="E219" s="62">
        <f>E220</f>
        <v>0</v>
      </c>
      <c r="F219" s="62">
        <f>F220</f>
        <v>5000</v>
      </c>
      <c r="G219" s="62">
        <f t="shared" ref="G219:H219" si="86">G220</f>
        <v>5000</v>
      </c>
      <c r="H219" s="62">
        <f t="shared" si="86"/>
        <v>0</v>
      </c>
      <c r="I219" s="54">
        <f t="shared" si="77"/>
        <v>0</v>
      </c>
      <c r="J219" s="54" t="e">
        <f t="shared" si="78"/>
        <v>#DIV/0!</v>
      </c>
    </row>
    <row r="220" spans="1:10" ht="29.25" customHeight="1" x14ac:dyDescent="0.25">
      <c r="A220" s="214">
        <v>4262</v>
      </c>
      <c r="B220" s="214"/>
      <c r="C220" s="214"/>
      <c r="D220" s="51" t="s">
        <v>192</v>
      </c>
      <c r="E220" s="62">
        <v>0</v>
      </c>
      <c r="F220" s="62">
        <v>5000</v>
      </c>
      <c r="G220" s="54">
        <f>F220</f>
        <v>5000</v>
      </c>
      <c r="H220" s="54">
        <v>0</v>
      </c>
      <c r="I220" s="54">
        <f t="shared" si="77"/>
        <v>0</v>
      </c>
      <c r="J220" s="54" t="e">
        <f t="shared" si="78"/>
        <v>#DIV/0!</v>
      </c>
    </row>
    <row r="221" spans="1:10" ht="29.25" customHeight="1" x14ac:dyDescent="0.25">
      <c r="A221" s="218" t="s">
        <v>214</v>
      </c>
      <c r="B221" s="218"/>
      <c r="C221" s="218"/>
      <c r="D221" s="105" t="s">
        <v>196</v>
      </c>
      <c r="E221" s="62"/>
      <c r="F221" s="62"/>
      <c r="G221" s="54"/>
      <c r="H221" s="54"/>
      <c r="I221" s="54" t="e">
        <f t="shared" si="77"/>
        <v>#DIV/0!</v>
      </c>
      <c r="J221" s="54" t="e">
        <f t="shared" si="78"/>
        <v>#DIV/0!</v>
      </c>
    </row>
    <row r="222" spans="1:10" ht="39.75" customHeight="1" x14ac:dyDescent="0.25">
      <c r="A222" s="215" t="s">
        <v>334</v>
      </c>
      <c r="B222" s="216"/>
      <c r="C222" s="217"/>
      <c r="D222" s="105" t="s">
        <v>296</v>
      </c>
      <c r="E222" s="62"/>
      <c r="F222" s="62"/>
      <c r="G222" s="54"/>
      <c r="H222" s="54"/>
      <c r="I222" s="54" t="e">
        <f t="shared" si="77"/>
        <v>#DIV/0!</v>
      </c>
      <c r="J222" s="54" t="e">
        <f t="shared" si="78"/>
        <v>#DIV/0!</v>
      </c>
    </row>
    <row r="223" spans="1:10" ht="29.25" customHeight="1" x14ac:dyDescent="0.25">
      <c r="A223" s="215">
        <v>5011</v>
      </c>
      <c r="B223" s="216"/>
      <c r="C223" s="217"/>
      <c r="D223" s="105" t="s">
        <v>295</v>
      </c>
      <c r="E223" s="62">
        <f>E224+E262</f>
        <v>148362.35</v>
      </c>
      <c r="F223" s="62">
        <f>F224+F262</f>
        <v>297787</v>
      </c>
      <c r="G223" s="62">
        <f t="shared" ref="G223" si="87">G224+G262</f>
        <v>297787</v>
      </c>
      <c r="H223" s="62">
        <f>H224+H262</f>
        <v>113311.79000000001</v>
      </c>
      <c r="I223" s="54">
        <f t="shared" si="77"/>
        <v>38.05128833696569</v>
      </c>
      <c r="J223" s="54">
        <f t="shared" si="78"/>
        <v>76.375030457525099</v>
      </c>
    </row>
    <row r="224" spans="1:10" ht="29.25" customHeight="1" x14ac:dyDescent="0.25">
      <c r="A224" s="211">
        <v>3</v>
      </c>
      <c r="B224" s="212"/>
      <c r="C224" s="213"/>
      <c r="D224" s="154" t="s">
        <v>4</v>
      </c>
      <c r="E224" s="62">
        <f>E225+E232+E259</f>
        <v>133914.38</v>
      </c>
      <c r="F224" s="62">
        <f>F225+F232+F259</f>
        <v>258287</v>
      </c>
      <c r="G224" s="62">
        <f t="shared" ref="G224" si="88">G225+G232+G259</f>
        <v>258287</v>
      </c>
      <c r="H224" s="62">
        <f>H225+H232+H259</f>
        <v>109917.19</v>
      </c>
      <c r="I224" s="54">
        <f t="shared" si="77"/>
        <v>42.556222341813566</v>
      </c>
      <c r="J224" s="54">
        <f t="shared" si="78"/>
        <v>82.080199303465392</v>
      </c>
    </row>
    <row r="225" spans="1:10" ht="29.25" customHeight="1" x14ac:dyDescent="0.25">
      <c r="A225" s="211">
        <v>31</v>
      </c>
      <c r="B225" s="212"/>
      <c r="C225" s="213"/>
      <c r="D225" s="154" t="s">
        <v>5</v>
      </c>
      <c r="E225" s="62">
        <f>E226+E228+E230</f>
        <v>79354.179999999993</v>
      </c>
      <c r="F225" s="62">
        <f>F226+F228+F230</f>
        <v>243963</v>
      </c>
      <c r="G225" s="62">
        <f t="shared" ref="G225" si="89">G226+G228+G230</f>
        <v>243963</v>
      </c>
      <c r="H225" s="62">
        <f>H226+H228+H230</f>
        <v>85436.23000000001</v>
      </c>
      <c r="I225" s="54">
        <f t="shared" si="77"/>
        <v>35.020158794571309</v>
      </c>
      <c r="J225" s="54">
        <f t="shared" si="78"/>
        <v>107.66443557226604</v>
      </c>
    </row>
    <row r="226" spans="1:10" ht="29.25" customHeight="1" x14ac:dyDescent="0.25">
      <c r="A226" s="211">
        <v>311</v>
      </c>
      <c r="B226" s="212"/>
      <c r="C226" s="213"/>
      <c r="D226" s="154" t="s">
        <v>34</v>
      </c>
      <c r="E226" s="62">
        <f>E227</f>
        <v>66055.11</v>
      </c>
      <c r="F226" s="62">
        <f>F227</f>
        <v>204948</v>
      </c>
      <c r="G226" s="62">
        <f t="shared" ref="G226" si="90">G227</f>
        <v>204948</v>
      </c>
      <c r="H226" s="62">
        <f>H227</f>
        <v>70986.55</v>
      </c>
      <c r="I226" s="54">
        <f t="shared" si="77"/>
        <v>34.63637117707907</v>
      </c>
      <c r="J226" s="54">
        <f t="shared" si="78"/>
        <v>107.46564497432523</v>
      </c>
    </row>
    <row r="227" spans="1:10" ht="29.25" customHeight="1" x14ac:dyDescent="0.25">
      <c r="A227" s="214">
        <v>3111</v>
      </c>
      <c r="B227" s="214"/>
      <c r="C227" s="214"/>
      <c r="D227" s="51" t="s">
        <v>35</v>
      </c>
      <c r="E227" s="62">
        <v>66055.11</v>
      </c>
      <c r="F227" s="62">
        <v>204948</v>
      </c>
      <c r="G227" s="54">
        <f>F227</f>
        <v>204948</v>
      </c>
      <c r="H227" s="54">
        <v>70986.55</v>
      </c>
      <c r="I227" s="54">
        <f t="shared" si="77"/>
        <v>34.63637117707907</v>
      </c>
      <c r="J227" s="54">
        <f t="shared" si="78"/>
        <v>107.46564497432523</v>
      </c>
    </row>
    <row r="228" spans="1:10" ht="29.25" customHeight="1" x14ac:dyDescent="0.25">
      <c r="A228" s="224">
        <v>312</v>
      </c>
      <c r="B228" s="225"/>
      <c r="C228" s="226"/>
      <c r="D228" s="51" t="s">
        <v>150</v>
      </c>
      <c r="E228" s="62">
        <f>E229</f>
        <v>2400</v>
      </c>
      <c r="F228" s="62">
        <f>F229</f>
        <v>5600</v>
      </c>
      <c r="G228" s="62">
        <f t="shared" ref="G228:H228" si="91">G229</f>
        <v>5600</v>
      </c>
      <c r="H228" s="62">
        <f t="shared" si="91"/>
        <v>2400</v>
      </c>
      <c r="I228" s="54">
        <f t="shared" si="77"/>
        <v>42.857142857142854</v>
      </c>
      <c r="J228" s="54">
        <f t="shared" si="78"/>
        <v>100</v>
      </c>
    </row>
    <row r="229" spans="1:10" ht="29.25" customHeight="1" x14ac:dyDescent="0.25">
      <c r="A229" s="224">
        <v>3121</v>
      </c>
      <c r="B229" s="225"/>
      <c r="C229" s="226"/>
      <c r="D229" s="51" t="s">
        <v>150</v>
      </c>
      <c r="E229" s="62">
        <v>2400</v>
      </c>
      <c r="F229" s="62">
        <v>5600</v>
      </c>
      <c r="G229" s="54">
        <f>F229</f>
        <v>5600</v>
      </c>
      <c r="H229" s="54">
        <v>2400</v>
      </c>
      <c r="I229" s="54">
        <f t="shared" si="77"/>
        <v>42.857142857142854</v>
      </c>
      <c r="J229" s="54">
        <f t="shared" si="78"/>
        <v>100</v>
      </c>
    </row>
    <row r="230" spans="1:10" ht="29.25" customHeight="1" x14ac:dyDescent="0.25">
      <c r="A230" s="214">
        <v>313</v>
      </c>
      <c r="B230" s="214"/>
      <c r="C230" s="214"/>
      <c r="D230" s="51" t="s">
        <v>151</v>
      </c>
      <c r="E230" s="62">
        <f>E231</f>
        <v>10899.07</v>
      </c>
      <c r="F230" s="62">
        <f>F231</f>
        <v>33415</v>
      </c>
      <c r="G230" s="62">
        <f>G231</f>
        <v>33415</v>
      </c>
      <c r="H230" s="62">
        <f t="shared" ref="H230" si="92">H231</f>
        <v>12049.68</v>
      </c>
      <c r="I230" s="54">
        <f t="shared" si="77"/>
        <v>36.060691306299567</v>
      </c>
      <c r="J230" s="54">
        <f t="shared" si="78"/>
        <v>110.55695577696079</v>
      </c>
    </row>
    <row r="231" spans="1:10" ht="29.25" customHeight="1" x14ac:dyDescent="0.25">
      <c r="A231" s="211">
        <v>3132</v>
      </c>
      <c r="B231" s="212"/>
      <c r="C231" s="213"/>
      <c r="D231" s="51" t="s">
        <v>152</v>
      </c>
      <c r="E231" s="62">
        <v>10899.07</v>
      </c>
      <c r="F231" s="62">
        <v>33415</v>
      </c>
      <c r="G231" s="54">
        <f>F231</f>
        <v>33415</v>
      </c>
      <c r="H231" s="54">
        <v>12049.68</v>
      </c>
      <c r="I231" s="54">
        <f t="shared" si="77"/>
        <v>36.060691306299567</v>
      </c>
      <c r="J231" s="54">
        <f t="shared" si="78"/>
        <v>110.55695577696079</v>
      </c>
    </row>
    <row r="232" spans="1:10" ht="29.25" customHeight="1" x14ac:dyDescent="0.25">
      <c r="A232" s="211">
        <v>32</v>
      </c>
      <c r="B232" s="212"/>
      <c r="C232" s="213"/>
      <c r="D232" s="154" t="s">
        <v>13</v>
      </c>
      <c r="E232" s="62">
        <f>E233+E238+E244+E252+E254</f>
        <v>43114.200000000004</v>
      </c>
      <c r="F232" s="62">
        <f>F233+F238+F244+F252+F254</f>
        <v>14324</v>
      </c>
      <c r="G232" s="62">
        <f t="shared" ref="G232" si="93">G233+G238+G244+G252+G254</f>
        <v>14324</v>
      </c>
      <c r="H232" s="62">
        <f>H233+H238+H244+H252+H254</f>
        <v>24480.959999999999</v>
      </c>
      <c r="I232" s="54">
        <f t="shared" si="77"/>
        <v>170.90868472493716</v>
      </c>
      <c r="J232" s="54">
        <f t="shared" si="78"/>
        <v>56.781663581836142</v>
      </c>
    </row>
    <row r="233" spans="1:10" ht="29.25" customHeight="1" x14ac:dyDescent="0.25">
      <c r="A233" s="211">
        <v>321</v>
      </c>
      <c r="B233" s="212"/>
      <c r="C233" s="213"/>
      <c r="D233" s="154" t="s">
        <v>239</v>
      </c>
      <c r="E233" s="62">
        <v>27376.16</v>
      </c>
      <c r="F233" s="62">
        <f>SUM(F234:F237)</f>
        <v>7230</v>
      </c>
      <c r="G233" s="62">
        <f t="shared" ref="G233" si="94">SUM(G234:G237)</f>
        <v>7230</v>
      </c>
      <c r="H233" s="62">
        <f>SUM(H234:H237)</f>
        <v>17415.86</v>
      </c>
      <c r="I233" s="54">
        <f t="shared" si="77"/>
        <v>240.8832641770401</v>
      </c>
      <c r="J233" s="54">
        <f t="shared" si="78"/>
        <v>63.616884179519708</v>
      </c>
    </row>
    <row r="234" spans="1:10" ht="29.25" customHeight="1" x14ac:dyDescent="0.25">
      <c r="A234" s="214">
        <v>3211</v>
      </c>
      <c r="B234" s="214"/>
      <c r="C234" s="214"/>
      <c r="D234" s="51" t="s">
        <v>37</v>
      </c>
      <c r="E234" s="62">
        <v>16101.91</v>
      </c>
      <c r="F234" s="62">
        <v>1048</v>
      </c>
      <c r="G234" s="54">
        <f>F234</f>
        <v>1048</v>
      </c>
      <c r="H234" s="54">
        <v>9873.94</v>
      </c>
      <c r="I234" s="54">
        <f t="shared" si="77"/>
        <v>942.16984732824437</v>
      </c>
      <c r="J234" s="54">
        <f t="shared" si="78"/>
        <v>61.321545083781992</v>
      </c>
    </row>
    <row r="235" spans="1:10" ht="29.25" customHeight="1" x14ac:dyDescent="0.25">
      <c r="A235" s="214">
        <v>3212</v>
      </c>
      <c r="B235" s="214"/>
      <c r="C235" s="214"/>
      <c r="D235" s="51" t="s">
        <v>207</v>
      </c>
      <c r="E235" s="62">
        <v>1593.7</v>
      </c>
      <c r="F235" s="62">
        <v>5632</v>
      </c>
      <c r="G235" s="54">
        <f>F235</f>
        <v>5632</v>
      </c>
      <c r="H235" s="54">
        <v>813.86</v>
      </c>
      <c r="I235" s="54">
        <f t="shared" si="77"/>
        <v>14.450639204545453</v>
      </c>
      <c r="J235" s="54">
        <f t="shared" si="78"/>
        <v>51.067327602434588</v>
      </c>
    </row>
    <row r="236" spans="1:10" ht="29.25" customHeight="1" x14ac:dyDescent="0.25">
      <c r="A236" s="214">
        <v>3213</v>
      </c>
      <c r="B236" s="214"/>
      <c r="C236" s="214"/>
      <c r="D236" s="51" t="s">
        <v>155</v>
      </c>
      <c r="E236" s="62">
        <v>9680.5499999999993</v>
      </c>
      <c r="F236" s="62">
        <v>550</v>
      </c>
      <c r="G236" s="54">
        <f>F236</f>
        <v>550</v>
      </c>
      <c r="H236" s="54">
        <v>6728.06</v>
      </c>
      <c r="I236" s="54">
        <f t="shared" si="77"/>
        <v>1223.2836363636363</v>
      </c>
      <c r="J236" s="54">
        <f t="shared" si="78"/>
        <v>69.500803156845436</v>
      </c>
    </row>
    <row r="237" spans="1:10" ht="29.25" customHeight="1" x14ac:dyDescent="0.25">
      <c r="A237" s="214">
        <v>3214</v>
      </c>
      <c r="B237" s="214"/>
      <c r="C237" s="214"/>
      <c r="D237" s="51" t="s">
        <v>156</v>
      </c>
      <c r="E237" s="62">
        <v>0</v>
      </c>
      <c r="F237" s="62">
        <v>0</v>
      </c>
      <c r="G237" s="54">
        <f t="shared" ref="G237" si="95">F237</f>
        <v>0</v>
      </c>
      <c r="H237" s="54">
        <v>0</v>
      </c>
      <c r="I237" s="54" t="e">
        <f t="shared" si="77"/>
        <v>#DIV/0!</v>
      </c>
      <c r="J237" s="54" t="e">
        <f t="shared" si="78"/>
        <v>#DIV/0!</v>
      </c>
    </row>
    <row r="238" spans="1:10" ht="29.25" customHeight="1" x14ac:dyDescent="0.25">
      <c r="A238" s="211">
        <v>322</v>
      </c>
      <c r="B238" s="212"/>
      <c r="C238" s="213"/>
      <c r="D238" s="51" t="s">
        <v>157</v>
      </c>
      <c r="E238" s="62">
        <f>SUM(E239:E243)</f>
        <v>2973.26</v>
      </c>
      <c r="F238" s="62">
        <f>SUM(F239:F243)</f>
        <v>0</v>
      </c>
      <c r="G238" s="62">
        <f t="shared" ref="G238" si="96">SUM(G239:G243)</f>
        <v>0</v>
      </c>
      <c r="H238" s="62">
        <f>SUM(H239:H243)</f>
        <v>3031.7799999999997</v>
      </c>
      <c r="I238" s="54" t="e">
        <f t="shared" si="77"/>
        <v>#DIV/0!</v>
      </c>
      <c r="J238" s="54">
        <f t="shared" si="78"/>
        <v>101.96820997827298</v>
      </c>
    </row>
    <row r="239" spans="1:10" ht="29.25" customHeight="1" x14ac:dyDescent="0.25">
      <c r="A239" s="211">
        <v>3221</v>
      </c>
      <c r="B239" s="212"/>
      <c r="C239" s="213"/>
      <c r="D239" s="154" t="s">
        <v>158</v>
      </c>
      <c r="E239" s="62">
        <v>78.2</v>
      </c>
      <c r="F239" s="62">
        <v>0</v>
      </c>
      <c r="G239" s="54">
        <v>0</v>
      </c>
      <c r="H239" s="54">
        <v>0</v>
      </c>
      <c r="I239" s="54" t="e">
        <f t="shared" si="77"/>
        <v>#DIV/0!</v>
      </c>
      <c r="J239" s="54">
        <f t="shared" si="78"/>
        <v>0</v>
      </c>
    </row>
    <row r="240" spans="1:10" ht="29.25" customHeight="1" x14ac:dyDescent="0.25">
      <c r="A240" s="211">
        <v>3222</v>
      </c>
      <c r="B240" s="212"/>
      <c r="C240" s="213"/>
      <c r="D240" s="154" t="s">
        <v>251</v>
      </c>
      <c r="E240" s="62">
        <v>932.46</v>
      </c>
      <c r="F240" s="62">
        <v>0</v>
      </c>
      <c r="G240" s="54">
        <v>0</v>
      </c>
      <c r="H240" s="54">
        <v>3003.79</v>
      </c>
      <c r="I240" s="54" t="e">
        <f t="shared" si="77"/>
        <v>#DIV/0!</v>
      </c>
      <c r="J240" s="54">
        <f t="shared" si="78"/>
        <v>322.13607017995412</v>
      </c>
    </row>
    <row r="241" spans="1:10" ht="29.25" customHeight="1" x14ac:dyDescent="0.25">
      <c r="A241" s="211">
        <v>3224</v>
      </c>
      <c r="B241" s="212"/>
      <c r="C241" s="213"/>
      <c r="D241" s="154" t="s">
        <v>160</v>
      </c>
      <c r="E241" s="62">
        <v>275.87</v>
      </c>
      <c r="F241" s="62">
        <v>0</v>
      </c>
      <c r="G241" s="54">
        <v>0</v>
      </c>
      <c r="H241" s="54">
        <v>27.99</v>
      </c>
      <c r="I241" s="54" t="e">
        <f t="shared" si="77"/>
        <v>#DIV/0!</v>
      </c>
      <c r="J241" s="54">
        <f t="shared" si="78"/>
        <v>10.146083300105122</v>
      </c>
    </row>
    <row r="242" spans="1:10" ht="29.25" customHeight="1" x14ac:dyDescent="0.25">
      <c r="A242" s="211">
        <v>3225</v>
      </c>
      <c r="B242" s="212"/>
      <c r="C242" s="213"/>
      <c r="D242" s="154" t="s">
        <v>201</v>
      </c>
      <c r="E242" s="62">
        <v>1686.73</v>
      </c>
      <c r="F242" s="62">
        <v>0</v>
      </c>
      <c r="G242" s="54">
        <v>0</v>
      </c>
      <c r="H242" s="54">
        <v>0</v>
      </c>
      <c r="I242" s="54" t="e">
        <f t="shared" si="77"/>
        <v>#DIV/0!</v>
      </c>
      <c r="J242" s="54">
        <f t="shared" si="78"/>
        <v>0</v>
      </c>
    </row>
    <row r="243" spans="1:10" ht="29.25" customHeight="1" x14ac:dyDescent="0.25">
      <c r="A243" s="211">
        <v>3227</v>
      </c>
      <c r="B243" s="212"/>
      <c r="C243" s="213"/>
      <c r="D243" s="154" t="s">
        <v>161</v>
      </c>
      <c r="E243" s="62">
        <v>0</v>
      </c>
      <c r="F243" s="62">
        <v>0</v>
      </c>
      <c r="G243" s="54">
        <v>0</v>
      </c>
      <c r="H243" s="54">
        <v>0</v>
      </c>
      <c r="I243" s="54" t="e">
        <f t="shared" si="77"/>
        <v>#DIV/0!</v>
      </c>
      <c r="J243" s="54" t="e">
        <f t="shared" si="78"/>
        <v>#DIV/0!</v>
      </c>
    </row>
    <row r="244" spans="1:10" ht="29.25" customHeight="1" x14ac:dyDescent="0.25">
      <c r="A244" s="211">
        <v>323</v>
      </c>
      <c r="B244" s="212"/>
      <c r="C244" s="213"/>
      <c r="D244" s="51" t="s">
        <v>162</v>
      </c>
      <c r="E244" s="62">
        <f>SUM(E245:E251)</f>
        <v>9647.76</v>
      </c>
      <c r="F244" s="62">
        <f>SUM(F245:F251)</f>
        <v>6025</v>
      </c>
      <c r="G244" s="62">
        <f t="shared" ref="G244" si="97">SUM(G245:G251)</f>
        <v>6025</v>
      </c>
      <c r="H244" s="62">
        <f>SUM(H245:H251)</f>
        <v>2568.04</v>
      </c>
      <c r="I244" s="54">
        <f t="shared" si="77"/>
        <v>42.623070539419089</v>
      </c>
      <c r="J244" s="54">
        <f t="shared" si="78"/>
        <v>26.6179921556921</v>
      </c>
    </row>
    <row r="245" spans="1:10" ht="29.25" customHeight="1" x14ac:dyDescent="0.25">
      <c r="A245" s="211">
        <v>3231</v>
      </c>
      <c r="B245" s="212"/>
      <c r="C245" s="213"/>
      <c r="D245" s="51" t="s">
        <v>163</v>
      </c>
      <c r="E245" s="62">
        <v>0</v>
      </c>
      <c r="F245" s="62">
        <v>0</v>
      </c>
      <c r="G245" s="54">
        <v>0</v>
      </c>
      <c r="H245" s="54">
        <v>0</v>
      </c>
      <c r="I245" s="54" t="e">
        <f t="shared" si="77"/>
        <v>#DIV/0!</v>
      </c>
      <c r="J245" s="54" t="e">
        <f t="shared" si="78"/>
        <v>#DIV/0!</v>
      </c>
    </row>
    <row r="246" spans="1:10" ht="29.25" customHeight="1" x14ac:dyDescent="0.25">
      <c r="A246" s="211">
        <v>3232</v>
      </c>
      <c r="B246" s="212"/>
      <c r="C246" s="213"/>
      <c r="D246" s="51" t="s">
        <v>164</v>
      </c>
      <c r="E246" s="62">
        <v>0</v>
      </c>
      <c r="F246" s="62">
        <v>500</v>
      </c>
      <c r="G246" s="54">
        <f>F246</f>
        <v>500</v>
      </c>
      <c r="H246" s="54">
        <v>0</v>
      </c>
      <c r="I246" s="54">
        <f t="shared" si="77"/>
        <v>0</v>
      </c>
      <c r="J246" s="54" t="e">
        <f t="shared" si="78"/>
        <v>#DIV/0!</v>
      </c>
    </row>
    <row r="247" spans="1:10" ht="29.25" customHeight="1" x14ac:dyDescent="0.25">
      <c r="A247" s="211">
        <v>3233</v>
      </c>
      <c r="B247" s="212"/>
      <c r="C247" s="213"/>
      <c r="D247" s="154" t="s">
        <v>165</v>
      </c>
      <c r="E247" s="62">
        <v>4920</v>
      </c>
      <c r="F247" s="62">
        <v>1000</v>
      </c>
      <c r="G247" s="54">
        <f>F247</f>
        <v>1000</v>
      </c>
      <c r="H247" s="54">
        <v>0</v>
      </c>
      <c r="I247" s="54">
        <f t="shared" si="77"/>
        <v>0</v>
      </c>
      <c r="J247" s="54">
        <f t="shared" si="78"/>
        <v>0</v>
      </c>
    </row>
    <row r="248" spans="1:10" ht="29.25" customHeight="1" x14ac:dyDescent="0.25">
      <c r="A248" s="211">
        <v>3235</v>
      </c>
      <c r="B248" s="212"/>
      <c r="C248" s="213"/>
      <c r="D248" s="154" t="s">
        <v>167</v>
      </c>
      <c r="E248" s="62">
        <v>4185.8900000000003</v>
      </c>
      <c r="F248" s="62">
        <v>4325</v>
      </c>
      <c r="G248" s="54">
        <f>F248</f>
        <v>4325</v>
      </c>
      <c r="H248" s="54">
        <v>2568.04</v>
      </c>
      <c r="I248" s="54">
        <f t="shared" si="77"/>
        <v>59.376647398843929</v>
      </c>
      <c r="J248" s="54">
        <f t="shared" si="78"/>
        <v>61.349916027415908</v>
      </c>
    </row>
    <row r="249" spans="1:10" ht="29.25" customHeight="1" x14ac:dyDescent="0.25">
      <c r="A249" s="211">
        <v>3237</v>
      </c>
      <c r="B249" s="212"/>
      <c r="C249" s="213"/>
      <c r="D249" s="154" t="s">
        <v>169</v>
      </c>
      <c r="E249" s="62">
        <v>526.87</v>
      </c>
      <c r="F249" s="62">
        <v>0</v>
      </c>
      <c r="G249" s="54">
        <v>0</v>
      </c>
      <c r="H249" s="54">
        <v>0</v>
      </c>
      <c r="I249" s="54" t="e">
        <f t="shared" si="77"/>
        <v>#DIV/0!</v>
      </c>
      <c r="J249" s="54">
        <f t="shared" si="78"/>
        <v>0</v>
      </c>
    </row>
    <row r="250" spans="1:10" ht="29.25" customHeight="1" x14ac:dyDescent="0.25">
      <c r="A250" s="151">
        <v>3238</v>
      </c>
      <c r="B250" s="152"/>
      <c r="C250" s="153"/>
      <c r="D250" s="154" t="s">
        <v>170</v>
      </c>
      <c r="E250" s="62">
        <v>0</v>
      </c>
      <c r="F250" s="62">
        <v>0</v>
      </c>
      <c r="G250" s="54">
        <v>0</v>
      </c>
      <c r="H250" s="54">
        <v>0</v>
      </c>
      <c r="I250" s="54" t="e">
        <f t="shared" si="77"/>
        <v>#DIV/0!</v>
      </c>
      <c r="J250" s="54" t="e">
        <f t="shared" si="78"/>
        <v>#DIV/0!</v>
      </c>
    </row>
    <row r="251" spans="1:10" ht="29.25" customHeight="1" x14ac:dyDescent="0.25">
      <c r="A251" s="211">
        <v>3239</v>
      </c>
      <c r="B251" s="212"/>
      <c r="C251" s="213"/>
      <c r="D251" s="154" t="s">
        <v>171</v>
      </c>
      <c r="E251" s="62">
        <v>15</v>
      </c>
      <c r="F251" s="62">
        <v>200</v>
      </c>
      <c r="G251" s="54">
        <f>F251</f>
        <v>200</v>
      </c>
      <c r="H251" s="54">
        <v>0</v>
      </c>
      <c r="I251" s="54">
        <f t="shared" si="77"/>
        <v>0</v>
      </c>
      <c r="J251" s="54">
        <f t="shared" si="78"/>
        <v>0</v>
      </c>
    </row>
    <row r="252" spans="1:10" ht="29.25" customHeight="1" x14ac:dyDescent="0.25">
      <c r="A252" s="214">
        <v>324</v>
      </c>
      <c r="B252" s="214"/>
      <c r="C252" s="214"/>
      <c r="D252" s="51" t="s">
        <v>202</v>
      </c>
      <c r="E252" s="62">
        <f>E253</f>
        <v>1249.47</v>
      </c>
      <c r="F252" s="62">
        <f>F253</f>
        <v>500</v>
      </c>
      <c r="G252" s="62">
        <f t="shared" ref="G252:H252" si="98">G253</f>
        <v>500</v>
      </c>
      <c r="H252" s="62">
        <f t="shared" si="98"/>
        <v>1215.5999999999999</v>
      </c>
      <c r="I252" s="54">
        <f t="shared" si="77"/>
        <v>243.12</v>
      </c>
      <c r="J252" s="54">
        <f t="shared" si="78"/>
        <v>97.289250642272322</v>
      </c>
    </row>
    <row r="253" spans="1:10" ht="29.25" customHeight="1" x14ac:dyDescent="0.25">
      <c r="A253" s="214">
        <v>3241</v>
      </c>
      <c r="B253" s="214"/>
      <c r="C253" s="214"/>
      <c r="D253" s="51" t="s">
        <v>202</v>
      </c>
      <c r="E253" s="62">
        <v>1249.47</v>
      </c>
      <c r="F253" s="62">
        <v>500</v>
      </c>
      <c r="G253" s="54">
        <f>F253</f>
        <v>500</v>
      </c>
      <c r="H253" s="54">
        <v>1215.5999999999999</v>
      </c>
      <c r="I253" s="54">
        <f t="shared" si="77"/>
        <v>243.12</v>
      </c>
      <c r="J253" s="54">
        <f t="shared" si="78"/>
        <v>97.289250642272322</v>
      </c>
    </row>
    <row r="254" spans="1:10" ht="29.25" customHeight="1" x14ac:dyDescent="0.25">
      <c r="A254" s="211">
        <v>329</v>
      </c>
      <c r="B254" s="212"/>
      <c r="C254" s="213"/>
      <c r="D254" s="51" t="s">
        <v>173</v>
      </c>
      <c r="E254" s="62">
        <f>SUM(E255:E258)</f>
        <v>1867.55</v>
      </c>
      <c r="F254" s="62">
        <f t="shared" ref="F254:G254" si="99">SUM(F255:F258)</f>
        <v>569</v>
      </c>
      <c r="G254" s="62">
        <f t="shared" si="99"/>
        <v>569</v>
      </c>
      <c r="H254" s="62">
        <f>SUM(H255:H258)</f>
        <v>249.68</v>
      </c>
      <c r="I254" s="54">
        <f t="shared" si="77"/>
        <v>43.880492091388405</v>
      </c>
      <c r="J254" s="54">
        <f t="shared" si="78"/>
        <v>13.369387700463175</v>
      </c>
    </row>
    <row r="255" spans="1:10" ht="29.25" customHeight="1" x14ac:dyDescent="0.25">
      <c r="A255" s="151">
        <v>3293</v>
      </c>
      <c r="B255" s="152"/>
      <c r="C255" s="153"/>
      <c r="D255" s="51" t="s">
        <v>175</v>
      </c>
      <c r="E255" s="62">
        <v>325.2</v>
      </c>
      <c r="F255" s="62">
        <v>534</v>
      </c>
      <c r="G255" s="62">
        <f>F255</f>
        <v>534</v>
      </c>
      <c r="H255" s="62">
        <v>231.1</v>
      </c>
      <c r="I255" s="54">
        <f t="shared" si="77"/>
        <v>43.277153558052433</v>
      </c>
      <c r="J255" s="54">
        <f t="shared" si="78"/>
        <v>71.063960639606393</v>
      </c>
    </row>
    <row r="256" spans="1:10" ht="29.25" customHeight="1" x14ac:dyDescent="0.25">
      <c r="A256" s="211">
        <v>3294</v>
      </c>
      <c r="B256" s="212"/>
      <c r="C256" s="213"/>
      <c r="D256" s="154" t="s">
        <v>208</v>
      </c>
      <c r="E256" s="62">
        <v>93.34</v>
      </c>
      <c r="F256" s="62">
        <v>35</v>
      </c>
      <c r="G256" s="62">
        <f t="shared" ref="G256" si="100">F256</f>
        <v>35</v>
      </c>
      <c r="H256" s="54">
        <v>0</v>
      </c>
      <c r="I256" s="54">
        <f t="shared" si="77"/>
        <v>0</v>
      </c>
      <c r="J256" s="54">
        <f t="shared" si="78"/>
        <v>0</v>
      </c>
    </row>
    <row r="257" spans="1:10" ht="29.25" customHeight="1" x14ac:dyDescent="0.25">
      <c r="A257" s="214">
        <v>3295</v>
      </c>
      <c r="B257" s="214"/>
      <c r="C257" s="214"/>
      <c r="D257" s="51" t="s">
        <v>176</v>
      </c>
      <c r="E257" s="62">
        <v>0</v>
      </c>
      <c r="F257" s="62">
        <v>0</v>
      </c>
      <c r="G257" s="62">
        <v>0</v>
      </c>
      <c r="H257" s="54">
        <v>18.579999999999998</v>
      </c>
      <c r="I257" s="54" t="e">
        <f t="shared" si="77"/>
        <v>#DIV/0!</v>
      </c>
      <c r="J257" s="54" t="e">
        <f t="shared" si="78"/>
        <v>#DIV/0!</v>
      </c>
    </row>
    <row r="258" spans="1:10" ht="29.25" customHeight="1" x14ac:dyDescent="0.25">
      <c r="A258" s="214">
        <v>3299</v>
      </c>
      <c r="B258" s="214"/>
      <c r="C258" s="214"/>
      <c r="D258" s="51" t="s">
        <v>173</v>
      </c>
      <c r="E258" s="62">
        <v>1449.01</v>
      </c>
      <c r="F258" s="62">
        <v>0</v>
      </c>
      <c r="G258" s="62">
        <f t="shared" ref="G258" si="101">F258</f>
        <v>0</v>
      </c>
      <c r="H258" s="54">
        <v>0</v>
      </c>
      <c r="I258" s="54" t="e">
        <f t="shared" si="77"/>
        <v>#DIV/0!</v>
      </c>
      <c r="J258" s="54">
        <f t="shared" si="78"/>
        <v>0</v>
      </c>
    </row>
    <row r="259" spans="1:10" ht="29.25" customHeight="1" x14ac:dyDescent="0.25">
      <c r="A259" s="214">
        <v>37</v>
      </c>
      <c r="B259" s="214"/>
      <c r="C259" s="214"/>
      <c r="D259" s="51" t="s">
        <v>219</v>
      </c>
      <c r="E259" s="62">
        <f>E260</f>
        <v>11446</v>
      </c>
      <c r="F259" s="62">
        <f>F260</f>
        <v>0</v>
      </c>
      <c r="G259" s="62">
        <f t="shared" ref="G259:H260" si="102">G260</f>
        <v>0</v>
      </c>
      <c r="H259" s="62">
        <f t="shared" si="102"/>
        <v>0</v>
      </c>
      <c r="I259" s="54" t="e">
        <f t="shared" si="77"/>
        <v>#DIV/0!</v>
      </c>
      <c r="J259" s="54">
        <f t="shared" si="78"/>
        <v>0</v>
      </c>
    </row>
    <row r="260" spans="1:10" ht="29.25" customHeight="1" x14ac:dyDescent="0.25">
      <c r="A260" s="214">
        <v>372</v>
      </c>
      <c r="B260" s="214"/>
      <c r="C260" s="214"/>
      <c r="D260" s="51" t="s">
        <v>220</v>
      </c>
      <c r="E260" s="62">
        <f>E261</f>
        <v>11446</v>
      </c>
      <c r="F260" s="62">
        <f>F261</f>
        <v>0</v>
      </c>
      <c r="G260" s="62">
        <f t="shared" si="102"/>
        <v>0</v>
      </c>
      <c r="H260" s="62">
        <f t="shared" si="102"/>
        <v>0</v>
      </c>
      <c r="I260" s="54" t="e">
        <f t="shared" si="77"/>
        <v>#DIV/0!</v>
      </c>
      <c r="J260" s="54">
        <f t="shared" si="78"/>
        <v>0</v>
      </c>
    </row>
    <row r="261" spans="1:10" ht="29.25" customHeight="1" x14ac:dyDescent="0.25">
      <c r="A261" s="214">
        <v>3721</v>
      </c>
      <c r="B261" s="214"/>
      <c r="C261" s="214"/>
      <c r="D261" s="51" t="s">
        <v>184</v>
      </c>
      <c r="E261" s="62">
        <v>11446</v>
      </c>
      <c r="F261" s="62">
        <v>0</v>
      </c>
      <c r="G261" s="54">
        <v>0</v>
      </c>
      <c r="H261" s="54">
        <v>0</v>
      </c>
      <c r="I261" s="54" t="e">
        <f t="shared" si="77"/>
        <v>#DIV/0!</v>
      </c>
      <c r="J261" s="54">
        <f t="shared" si="78"/>
        <v>0</v>
      </c>
    </row>
    <row r="262" spans="1:10" ht="29.25" customHeight="1" x14ac:dyDescent="0.25">
      <c r="A262" s="214">
        <v>4</v>
      </c>
      <c r="B262" s="214"/>
      <c r="C262" s="214"/>
      <c r="D262" s="51" t="s">
        <v>6</v>
      </c>
      <c r="E262" s="62">
        <f>E263+E266</f>
        <v>14447.97</v>
      </c>
      <c r="F262" s="62">
        <f>F263+F266</f>
        <v>39500</v>
      </c>
      <c r="G262" s="62">
        <f t="shared" ref="G262:H262" si="103">G263+G266</f>
        <v>39500</v>
      </c>
      <c r="H262" s="62">
        <f t="shared" si="103"/>
        <v>3394.6</v>
      </c>
      <c r="I262" s="54">
        <f t="shared" si="77"/>
        <v>8.5939240506329124</v>
      </c>
      <c r="J262" s="54">
        <f t="shared" si="78"/>
        <v>23.49534225223336</v>
      </c>
    </row>
    <row r="263" spans="1:10" ht="29.25" customHeight="1" x14ac:dyDescent="0.25">
      <c r="A263" s="214">
        <v>41</v>
      </c>
      <c r="B263" s="214"/>
      <c r="C263" s="214"/>
      <c r="D263" s="51" t="s">
        <v>245</v>
      </c>
      <c r="E263" s="62">
        <f>E264</f>
        <v>0</v>
      </c>
      <c r="F263" s="62">
        <f>F264</f>
        <v>1600</v>
      </c>
      <c r="G263" s="62">
        <f t="shared" ref="G263:H264" si="104">G264</f>
        <v>1600</v>
      </c>
      <c r="H263" s="62">
        <f t="shared" si="104"/>
        <v>0</v>
      </c>
      <c r="I263" s="54">
        <f t="shared" si="77"/>
        <v>0</v>
      </c>
      <c r="J263" s="54" t="e">
        <f t="shared" si="78"/>
        <v>#DIV/0!</v>
      </c>
    </row>
    <row r="264" spans="1:10" ht="29.25" customHeight="1" x14ac:dyDescent="0.25">
      <c r="A264" s="211">
        <v>412</v>
      </c>
      <c r="B264" s="212"/>
      <c r="C264" s="213"/>
      <c r="D264" s="51" t="s">
        <v>221</v>
      </c>
      <c r="E264" s="62">
        <f>E265</f>
        <v>0</v>
      </c>
      <c r="F264" s="62">
        <f>F265</f>
        <v>1600</v>
      </c>
      <c r="G264" s="62">
        <f t="shared" si="104"/>
        <v>1600</v>
      </c>
      <c r="H264" s="62">
        <f t="shared" si="104"/>
        <v>0</v>
      </c>
      <c r="I264" s="54">
        <f t="shared" si="77"/>
        <v>0</v>
      </c>
      <c r="J264" s="54" t="e">
        <f t="shared" si="78"/>
        <v>#DIV/0!</v>
      </c>
    </row>
    <row r="265" spans="1:10" ht="29.25" customHeight="1" x14ac:dyDescent="0.25">
      <c r="A265" s="211">
        <v>4123</v>
      </c>
      <c r="B265" s="212"/>
      <c r="C265" s="213"/>
      <c r="D265" s="154" t="s">
        <v>185</v>
      </c>
      <c r="E265" s="62">
        <v>0</v>
      </c>
      <c r="F265" s="62">
        <v>1600</v>
      </c>
      <c r="G265" s="54">
        <f>F265</f>
        <v>1600</v>
      </c>
      <c r="H265" s="54">
        <v>0</v>
      </c>
      <c r="I265" s="54">
        <f t="shared" si="77"/>
        <v>0</v>
      </c>
      <c r="J265" s="54" t="e">
        <f t="shared" si="78"/>
        <v>#DIV/0!</v>
      </c>
    </row>
    <row r="266" spans="1:10" ht="29.25" customHeight="1" x14ac:dyDescent="0.25">
      <c r="A266" s="211">
        <v>42</v>
      </c>
      <c r="B266" s="212"/>
      <c r="C266" s="213"/>
      <c r="D266" s="154" t="s">
        <v>186</v>
      </c>
      <c r="E266" s="62">
        <f>E267+E272</f>
        <v>14447.97</v>
      </c>
      <c r="F266" s="62">
        <f>F267+F272</f>
        <v>37900</v>
      </c>
      <c r="G266" s="62">
        <f t="shared" ref="G266" si="105">G267+G272</f>
        <v>37900</v>
      </c>
      <c r="H266" s="62">
        <f>H267+H272</f>
        <v>3394.6</v>
      </c>
      <c r="I266" s="54">
        <f t="shared" si="77"/>
        <v>8.9567282321899722</v>
      </c>
      <c r="J266" s="54">
        <f t="shared" si="78"/>
        <v>23.49534225223336</v>
      </c>
    </row>
    <row r="267" spans="1:10" ht="29.25" customHeight="1" x14ac:dyDescent="0.25">
      <c r="A267" s="211">
        <v>422</v>
      </c>
      <c r="B267" s="212"/>
      <c r="C267" s="213"/>
      <c r="D267" s="154" t="s">
        <v>187</v>
      </c>
      <c r="E267" s="62">
        <f>E268+E271+E270+E269</f>
        <v>13969.16</v>
      </c>
      <c r="F267" s="62">
        <f t="shared" ref="F267:G267" si="106">F268+F271+F270+F269</f>
        <v>37900</v>
      </c>
      <c r="G267" s="62">
        <f t="shared" si="106"/>
        <v>37900</v>
      </c>
      <c r="H267" s="62">
        <f>H268+H271+H270+H269</f>
        <v>3394.6</v>
      </c>
      <c r="I267" s="54">
        <f t="shared" si="77"/>
        <v>8.9567282321899722</v>
      </c>
      <c r="J267" s="54">
        <f t="shared" si="78"/>
        <v>24.300673769933194</v>
      </c>
    </row>
    <row r="268" spans="1:10" ht="29.25" customHeight="1" x14ac:dyDescent="0.25">
      <c r="A268" s="214">
        <v>4221</v>
      </c>
      <c r="B268" s="214"/>
      <c r="C268" s="214"/>
      <c r="D268" s="51" t="s">
        <v>94</v>
      </c>
      <c r="E268" s="62">
        <v>11515.27</v>
      </c>
      <c r="F268" s="62">
        <v>1900</v>
      </c>
      <c r="G268" s="54">
        <f>F268</f>
        <v>1900</v>
      </c>
      <c r="H268" s="54">
        <v>2654.1</v>
      </c>
      <c r="I268" s="54">
        <f t="shared" si="77"/>
        <v>139.68947368421053</v>
      </c>
      <c r="J268" s="54">
        <f t="shared" si="78"/>
        <v>23.048526000692991</v>
      </c>
    </row>
    <row r="269" spans="1:10" ht="29.25" customHeight="1" x14ac:dyDescent="0.25">
      <c r="A269" s="151">
        <v>4222</v>
      </c>
      <c r="B269" s="152"/>
      <c r="C269" s="153"/>
      <c r="D269" s="51" t="s">
        <v>274</v>
      </c>
      <c r="E269" s="62">
        <v>0</v>
      </c>
      <c r="F269" s="62"/>
      <c r="G269" s="54">
        <f t="shared" ref="G269:G271" si="107">F269</f>
        <v>0</v>
      </c>
      <c r="H269" s="54"/>
      <c r="I269" s="54" t="e">
        <f t="shared" si="77"/>
        <v>#DIV/0!</v>
      </c>
      <c r="J269" s="54" t="e">
        <f t="shared" si="78"/>
        <v>#DIV/0!</v>
      </c>
    </row>
    <row r="270" spans="1:10" ht="29.25" customHeight="1" x14ac:dyDescent="0.25">
      <c r="A270" s="211">
        <v>4224</v>
      </c>
      <c r="B270" s="212"/>
      <c r="C270" s="213"/>
      <c r="D270" s="51" t="s">
        <v>188</v>
      </c>
      <c r="E270" s="62">
        <v>0</v>
      </c>
      <c r="F270" s="62">
        <v>0</v>
      </c>
      <c r="G270" s="54">
        <f t="shared" si="107"/>
        <v>0</v>
      </c>
      <c r="H270" s="54">
        <v>740.5</v>
      </c>
      <c r="I270" s="54" t="e">
        <f t="shared" si="77"/>
        <v>#DIV/0!</v>
      </c>
      <c r="J270" s="54" t="e">
        <f t="shared" si="78"/>
        <v>#DIV/0!</v>
      </c>
    </row>
    <row r="271" spans="1:10" ht="29.25" customHeight="1" x14ac:dyDescent="0.25">
      <c r="A271" s="214">
        <v>4225</v>
      </c>
      <c r="B271" s="214"/>
      <c r="C271" s="214"/>
      <c r="D271" s="51" t="s">
        <v>189</v>
      </c>
      <c r="E271" s="62">
        <v>2453.89</v>
      </c>
      <c r="F271" s="62">
        <v>36000</v>
      </c>
      <c r="G271" s="54">
        <f t="shared" si="107"/>
        <v>36000</v>
      </c>
      <c r="H271" s="54">
        <v>0</v>
      </c>
      <c r="I271" s="54">
        <f t="shared" si="77"/>
        <v>0</v>
      </c>
      <c r="J271" s="54">
        <f t="shared" si="78"/>
        <v>0</v>
      </c>
    </row>
    <row r="272" spans="1:10" ht="29.25" customHeight="1" x14ac:dyDescent="0.25">
      <c r="A272" s="214">
        <v>424</v>
      </c>
      <c r="B272" s="214"/>
      <c r="C272" s="214"/>
      <c r="D272" s="51" t="s">
        <v>250</v>
      </c>
      <c r="E272" s="62">
        <f>E273</f>
        <v>478.81</v>
      </c>
      <c r="F272" s="62">
        <f>F273</f>
        <v>0</v>
      </c>
      <c r="G272" s="62">
        <f t="shared" ref="G272:H272" si="108">G273</f>
        <v>0</v>
      </c>
      <c r="H272" s="62">
        <f t="shared" si="108"/>
        <v>0</v>
      </c>
      <c r="I272" s="54" t="e">
        <f t="shared" si="77"/>
        <v>#DIV/0!</v>
      </c>
      <c r="J272" s="54">
        <f t="shared" si="78"/>
        <v>0</v>
      </c>
    </row>
    <row r="273" spans="1:10" ht="29.25" customHeight="1" x14ac:dyDescent="0.25">
      <c r="A273" s="214">
        <v>4241</v>
      </c>
      <c r="B273" s="214"/>
      <c r="C273" s="214"/>
      <c r="D273" s="51" t="s">
        <v>213</v>
      </c>
      <c r="E273" s="62">
        <v>478.81</v>
      </c>
      <c r="F273" s="62">
        <v>0</v>
      </c>
      <c r="G273" s="54">
        <v>0</v>
      </c>
      <c r="H273" s="54">
        <v>0</v>
      </c>
      <c r="I273" s="54" t="e">
        <f t="shared" si="77"/>
        <v>#DIV/0!</v>
      </c>
      <c r="J273" s="54">
        <f t="shared" si="78"/>
        <v>0</v>
      </c>
    </row>
    <row r="274" spans="1:10" ht="29.25" customHeight="1" x14ac:dyDescent="0.25">
      <c r="A274" s="215" t="s">
        <v>214</v>
      </c>
      <c r="B274" s="216"/>
      <c r="C274" s="217"/>
      <c r="D274" s="105"/>
      <c r="E274" s="55"/>
      <c r="F274" s="55"/>
      <c r="G274" s="55"/>
      <c r="H274" s="55"/>
      <c r="I274" s="54"/>
      <c r="J274" s="54"/>
    </row>
    <row r="275" spans="1:10" ht="51.75" customHeight="1" x14ac:dyDescent="0.25">
      <c r="A275" s="218" t="s">
        <v>326</v>
      </c>
      <c r="B275" s="218"/>
      <c r="C275" s="218"/>
      <c r="D275" s="105" t="s">
        <v>296</v>
      </c>
      <c r="E275" s="55"/>
      <c r="F275" s="55"/>
      <c r="G275" s="55"/>
      <c r="H275" s="55"/>
      <c r="I275" s="54" t="e">
        <f t="shared" ref="I275:I278" si="109">H275/G275*100</f>
        <v>#DIV/0!</v>
      </c>
      <c r="J275" s="54" t="e">
        <f t="shared" ref="J275:J278" si="110">H275/E275*100</f>
        <v>#DIV/0!</v>
      </c>
    </row>
    <row r="276" spans="1:10" ht="29.25" customHeight="1" x14ac:dyDescent="0.25">
      <c r="A276" s="222">
        <v>5043</v>
      </c>
      <c r="B276" s="222"/>
      <c r="C276" s="222"/>
      <c r="D276" s="105" t="s">
        <v>295</v>
      </c>
      <c r="E276" s="55">
        <f>E277</f>
        <v>0</v>
      </c>
      <c r="F276" s="55">
        <f t="shared" ref="F276:H277" si="111">F277</f>
        <v>850</v>
      </c>
      <c r="G276" s="55">
        <f t="shared" si="111"/>
        <v>850</v>
      </c>
      <c r="H276" s="55">
        <f t="shared" si="111"/>
        <v>0</v>
      </c>
      <c r="I276" s="54">
        <f t="shared" si="109"/>
        <v>0</v>
      </c>
      <c r="J276" s="54" t="e">
        <f t="shared" si="110"/>
        <v>#DIV/0!</v>
      </c>
    </row>
    <row r="277" spans="1:10" ht="29.25" customHeight="1" x14ac:dyDescent="0.25">
      <c r="A277" s="211">
        <v>329</v>
      </c>
      <c r="B277" s="212"/>
      <c r="C277" s="213"/>
      <c r="D277" s="51" t="s">
        <v>173</v>
      </c>
      <c r="E277" s="62">
        <f>E278</f>
        <v>0</v>
      </c>
      <c r="F277" s="62">
        <f t="shared" si="111"/>
        <v>850</v>
      </c>
      <c r="G277" s="62">
        <f t="shared" si="111"/>
        <v>850</v>
      </c>
      <c r="H277" s="62">
        <f t="shared" si="111"/>
        <v>0</v>
      </c>
      <c r="I277" s="54">
        <f t="shared" si="109"/>
        <v>0</v>
      </c>
      <c r="J277" s="54" t="e">
        <f t="shared" si="110"/>
        <v>#DIV/0!</v>
      </c>
    </row>
    <row r="278" spans="1:10" ht="29.25" customHeight="1" x14ac:dyDescent="0.25">
      <c r="A278" s="211">
        <v>3299</v>
      </c>
      <c r="B278" s="212"/>
      <c r="C278" s="213"/>
      <c r="D278" s="154" t="s">
        <v>173</v>
      </c>
      <c r="E278" s="62">
        <v>0</v>
      </c>
      <c r="F278" s="62">
        <v>850</v>
      </c>
      <c r="G278" s="54">
        <f>F278</f>
        <v>850</v>
      </c>
      <c r="H278" s="54">
        <v>0</v>
      </c>
      <c r="I278" s="54">
        <f t="shared" si="109"/>
        <v>0</v>
      </c>
      <c r="J278" s="54" t="e">
        <f t="shared" si="110"/>
        <v>#DIV/0!</v>
      </c>
    </row>
    <row r="279" spans="1:10" ht="29.25" customHeight="1" x14ac:dyDescent="0.25">
      <c r="A279" s="215" t="s">
        <v>214</v>
      </c>
      <c r="B279" s="216"/>
      <c r="C279" s="217"/>
      <c r="D279" s="105"/>
      <c r="E279" s="62"/>
      <c r="F279" s="62"/>
      <c r="G279" s="54"/>
      <c r="H279" s="54"/>
      <c r="I279" s="54" t="e">
        <f t="shared" si="77"/>
        <v>#DIV/0!</v>
      </c>
      <c r="J279" s="54" t="e">
        <f t="shared" si="78"/>
        <v>#DIV/0!</v>
      </c>
    </row>
    <row r="280" spans="1:10" ht="41.25" customHeight="1" x14ac:dyDescent="0.25">
      <c r="A280" s="215" t="s">
        <v>335</v>
      </c>
      <c r="B280" s="216"/>
      <c r="C280" s="217"/>
      <c r="D280" s="105" t="s">
        <v>296</v>
      </c>
      <c r="E280" s="62"/>
      <c r="F280" s="62"/>
      <c r="G280" s="54"/>
      <c r="H280" s="54" t="s">
        <v>302</v>
      </c>
      <c r="I280" s="54" t="e">
        <f t="shared" si="77"/>
        <v>#VALUE!</v>
      </c>
      <c r="J280" s="54" t="e">
        <f t="shared" si="78"/>
        <v>#VALUE!</v>
      </c>
    </row>
    <row r="281" spans="1:10" ht="29.25" customHeight="1" x14ac:dyDescent="0.25">
      <c r="A281" s="215">
        <v>5052</v>
      </c>
      <c r="B281" s="216"/>
      <c r="C281" s="217"/>
      <c r="D281" s="105" t="s">
        <v>295</v>
      </c>
      <c r="E281" s="62">
        <f>E282+E310</f>
        <v>2195.02</v>
      </c>
      <c r="F281" s="62">
        <f>F282+F310</f>
        <v>0</v>
      </c>
      <c r="G281" s="62">
        <f t="shared" ref="G281" si="112">G282+G310</f>
        <v>0</v>
      </c>
      <c r="H281" s="62">
        <f>H282+H310</f>
        <v>358.1</v>
      </c>
      <c r="I281" s="54" t="e">
        <f t="shared" si="77"/>
        <v>#DIV/0!</v>
      </c>
      <c r="J281" s="54">
        <f t="shared" si="78"/>
        <v>16.314202148499788</v>
      </c>
    </row>
    <row r="282" spans="1:10" ht="29.25" customHeight="1" x14ac:dyDescent="0.25">
      <c r="A282" s="211">
        <v>3</v>
      </c>
      <c r="B282" s="212"/>
      <c r="C282" s="213"/>
      <c r="D282" s="154" t="s">
        <v>4</v>
      </c>
      <c r="E282" s="62">
        <f>E283+E290</f>
        <v>2195.02</v>
      </c>
      <c r="F282" s="62">
        <f>F283+F290</f>
        <v>0</v>
      </c>
      <c r="G282" s="62">
        <f t="shared" ref="G282:H282" si="113">G283+G290</f>
        <v>0</v>
      </c>
      <c r="H282" s="62">
        <f t="shared" si="113"/>
        <v>358.1</v>
      </c>
      <c r="I282" s="54" t="e">
        <f t="shared" si="77"/>
        <v>#DIV/0!</v>
      </c>
      <c r="J282" s="54">
        <f t="shared" si="78"/>
        <v>16.314202148499788</v>
      </c>
    </row>
    <row r="283" spans="1:10" ht="29.25" customHeight="1" x14ac:dyDescent="0.25">
      <c r="A283" s="211">
        <v>31</v>
      </c>
      <c r="B283" s="212"/>
      <c r="C283" s="213"/>
      <c r="D283" s="154" t="s">
        <v>5</v>
      </c>
      <c r="E283" s="62">
        <f>E284+E288+E286</f>
        <v>0</v>
      </c>
      <c r="F283" s="62">
        <f t="shared" ref="F283:G283" si="114">F284+F288+F286</f>
        <v>0</v>
      </c>
      <c r="G283" s="62">
        <f t="shared" si="114"/>
        <v>0</v>
      </c>
      <c r="H283" s="62">
        <f>H284+H288+H286</f>
        <v>0</v>
      </c>
      <c r="I283" s="54" t="e">
        <f t="shared" si="77"/>
        <v>#DIV/0!</v>
      </c>
      <c r="J283" s="54" t="e">
        <f t="shared" si="78"/>
        <v>#DIV/0!</v>
      </c>
    </row>
    <row r="284" spans="1:10" ht="29.25" customHeight="1" x14ac:dyDescent="0.25">
      <c r="A284" s="211">
        <v>311</v>
      </c>
      <c r="B284" s="212"/>
      <c r="C284" s="213"/>
      <c r="D284" s="154" t="s">
        <v>34</v>
      </c>
      <c r="E284" s="62">
        <f>E285</f>
        <v>0</v>
      </c>
      <c r="F284" s="62">
        <f>F285</f>
        <v>0</v>
      </c>
      <c r="G284" s="62">
        <f t="shared" ref="G284:H284" si="115">G285</f>
        <v>0</v>
      </c>
      <c r="H284" s="62">
        <f t="shared" si="115"/>
        <v>0</v>
      </c>
      <c r="I284" s="54" t="e">
        <f t="shared" si="77"/>
        <v>#DIV/0!</v>
      </c>
      <c r="J284" s="54" t="e">
        <f t="shared" si="78"/>
        <v>#DIV/0!</v>
      </c>
    </row>
    <row r="285" spans="1:10" ht="29.25" customHeight="1" x14ac:dyDescent="0.25">
      <c r="A285" s="214">
        <v>3111</v>
      </c>
      <c r="B285" s="214"/>
      <c r="C285" s="214"/>
      <c r="D285" s="51" t="s">
        <v>35</v>
      </c>
      <c r="E285" s="62">
        <v>0</v>
      </c>
      <c r="F285" s="62">
        <v>0</v>
      </c>
      <c r="G285" s="54">
        <v>0</v>
      </c>
      <c r="H285" s="54">
        <v>0</v>
      </c>
      <c r="I285" s="54" t="e">
        <f t="shared" si="77"/>
        <v>#DIV/0!</v>
      </c>
      <c r="J285" s="54" t="e">
        <f t="shared" si="78"/>
        <v>#DIV/0!</v>
      </c>
    </row>
    <row r="286" spans="1:10" ht="29.25" customHeight="1" x14ac:dyDescent="0.25">
      <c r="A286" s="214">
        <v>312</v>
      </c>
      <c r="B286" s="214"/>
      <c r="C286" s="214"/>
      <c r="D286" s="51" t="s">
        <v>150</v>
      </c>
      <c r="E286" s="62">
        <f>E287</f>
        <v>0</v>
      </c>
      <c r="F286" s="62">
        <f t="shared" ref="F286:H286" si="116">F287</f>
        <v>0</v>
      </c>
      <c r="G286" s="62">
        <f t="shared" si="116"/>
        <v>0</v>
      </c>
      <c r="H286" s="62">
        <f t="shared" si="116"/>
        <v>0</v>
      </c>
      <c r="I286" s="54" t="e">
        <f t="shared" si="77"/>
        <v>#DIV/0!</v>
      </c>
      <c r="J286" s="54" t="e">
        <f t="shared" si="78"/>
        <v>#DIV/0!</v>
      </c>
    </row>
    <row r="287" spans="1:10" ht="29.25" customHeight="1" x14ac:dyDescent="0.25">
      <c r="A287" s="214">
        <v>3121</v>
      </c>
      <c r="B287" s="214"/>
      <c r="C287" s="214"/>
      <c r="D287" s="51" t="s">
        <v>150</v>
      </c>
      <c r="E287" s="62">
        <v>0</v>
      </c>
      <c r="F287" s="62">
        <v>0</v>
      </c>
      <c r="G287" s="62">
        <v>0</v>
      </c>
      <c r="H287" s="62">
        <v>0</v>
      </c>
      <c r="I287" s="54" t="e">
        <f t="shared" si="77"/>
        <v>#DIV/0!</v>
      </c>
      <c r="J287" s="54" t="e">
        <f t="shared" si="78"/>
        <v>#DIV/0!</v>
      </c>
    </row>
    <row r="288" spans="1:10" ht="29.25" customHeight="1" x14ac:dyDescent="0.25">
      <c r="A288" s="214">
        <v>313</v>
      </c>
      <c r="B288" s="214"/>
      <c r="C288" s="214"/>
      <c r="D288" s="51" t="s">
        <v>151</v>
      </c>
      <c r="E288" s="62">
        <f>E289</f>
        <v>0</v>
      </c>
      <c r="F288" s="62">
        <f>F289</f>
        <v>0</v>
      </c>
      <c r="G288" s="62">
        <f t="shared" ref="G288:H288" si="117">G289</f>
        <v>0</v>
      </c>
      <c r="H288" s="62">
        <f t="shared" si="117"/>
        <v>0</v>
      </c>
      <c r="I288" s="54" t="e">
        <f t="shared" si="77"/>
        <v>#DIV/0!</v>
      </c>
      <c r="J288" s="54" t="e">
        <f t="shared" si="78"/>
        <v>#DIV/0!</v>
      </c>
    </row>
    <row r="289" spans="1:10" ht="29.25" customHeight="1" x14ac:dyDescent="0.25">
      <c r="A289" s="211">
        <v>3132</v>
      </c>
      <c r="B289" s="212"/>
      <c r="C289" s="213"/>
      <c r="D289" s="51" t="s">
        <v>152</v>
      </c>
      <c r="E289" s="62">
        <v>0</v>
      </c>
      <c r="F289" s="62">
        <v>0</v>
      </c>
      <c r="G289" s="54">
        <v>0</v>
      </c>
      <c r="H289" s="54">
        <v>0</v>
      </c>
      <c r="I289" s="54" t="e">
        <f t="shared" si="77"/>
        <v>#DIV/0!</v>
      </c>
      <c r="J289" s="54" t="e">
        <f t="shared" si="78"/>
        <v>#DIV/0!</v>
      </c>
    </row>
    <row r="290" spans="1:10" ht="29.25" customHeight="1" x14ac:dyDescent="0.25">
      <c r="A290" s="211">
        <v>32</v>
      </c>
      <c r="B290" s="212"/>
      <c r="C290" s="213"/>
      <c r="D290" s="154" t="s">
        <v>13</v>
      </c>
      <c r="E290" s="62">
        <f>E291+E296+E302+E307</f>
        <v>2195.02</v>
      </c>
      <c r="F290" s="62">
        <f>F291+F296+F302+F307</f>
        <v>0</v>
      </c>
      <c r="G290" s="62">
        <f>G291+G296+G302+G307</f>
        <v>0</v>
      </c>
      <c r="H290" s="62">
        <f>H291+H296+H302+H307</f>
        <v>358.1</v>
      </c>
      <c r="I290" s="54" t="e">
        <f t="shared" si="77"/>
        <v>#DIV/0!</v>
      </c>
      <c r="J290" s="54">
        <f t="shared" si="78"/>
        <v>16.314202148499788</v>
      </c>
    </row>
    <row r="291" spans="1:10" ht="29.25" customHeight="1" x14ac:dyDescent="0.25">
      <c r="A291" s="211">
        <v>321</v>
      </c>
      <c r="B291" s="212"/>
      <c r="C291" s="213"/>
      <c r="D291" s="154" t="s">
        <v>239</v>
      </c>
      <c r="E291" s="62">
        <f>E292+E293+E294+E295</f>
        <v>1935.28</v>
      </c>
      <c r="F291" s="62">
        <f t="shared" ref="F291:H291" si="118">F292+F293+F294+F295</f>
        <v>0</v>
      </c>
      <c r="G291" s="62">
        <f t="shared" si="118"/>
        <v>0</v>
      </c>
      <c r="H291" s="62">
        <f t="shared" si="118"/>
        <v>308.10000000000002</v>
      </c>
      <c r="I291" s="54" t="e">
        <f t="shared" si="77"/>
        <v>#DIV/0!</v>
      </c>
      <c r="J291" s="54">
        <f t="shared" si="78"/>
        <v>15.920176925302801</v>
      </c>
    </row>
    <row r="292" spans="1:10" ht="29.25" customHeight="1" x14ac:dyDescent="0.25">
      <c r="A292" s="214">
        <v>3211</v>
      </c>
      <c r="B292" s="214"/>
      <c r="C292" s="214"/>
      <c r="D292" s="51" t="s">
        <v>37</v>
      </c>
      <c r="E292" s="62">
        <v>1410.28</v>
      </c>
      <c r="F292" s="62">
        <v>0</v>
      </c>
      <c r="G292" s="54">
        <v>0</v>
      </c>
      <c r="H292" s="54">
        <v>308.10000000000002</v>
      </c>
      <c r="I292" s="54" t="e">
        <f t="shared" si="77"/>
        <v>#DIV/0!</v>
      </c>
      <c r="J292" s="54">
        <f t="shared" si="78"/>
        <v>21.846725472955729</v>
      </c>
    </row>
    <row r="293" spans="1:10" ht="29.25" customHeight="1" x14ac:dyDescent="0.25">
      <c r="A293" s="214">
        <v>3212</v>
      </c>
      <c r="B293" s="214"/>
      <c r="C293" s="214"/>
      <c r="D293" s="51" t="s">
        <v>207</v>
      </c>
      <c r="E293" s="62">
        <v>0</v>
      </c>
      <c r="F293" s="62">
        <v>0</v>
      </c>
      <c r="G293" s="54">
        <f>F293</f>
        <v>0</v>
      </c>
      <c r="H293" s="54">
        <v>0</v>
      </c>
      <c r="I293" s="54" t="e">
        <f t="shared" si="77"/>
        <v>#DIV/0!</v>
      </c>
      <c r="J293" s="54" t="e">
        <f t="shared" si="78"/>
        <v>#DIV/0!</v>
      </c>
    </row>
    <row r="294" spans="1:10" ht="29.25" customHeight="1" x14ac:dyDescent="0.25">
      <c r="A294" s="214">
        <v>3213</v>
      </c>
      <c r="B294" s="214"/>
      <c r="C294" s="214"/>
      <c r="D294" s="51" t="s">
        <v>155</v>
      </c>
      <c r="E294" s="62">
        <v>525</v>
      </c>
      <c r="F294" s="62">
        <v>0</v>
      </c>
      <c r="G294" s="54">
        <v>0</v>
      </c>
      <c r="H294" s="54">
        <v>0</v>
      </c>
      <c r="I294" s="54" t="e">
        <f t="shared" si="77"/>
        <v>#DIV/0!</v>
      </c>
      <c r="J294" s="54">
        <f t="shared" si="78"/>
        <v>0</v>
      </c>
    </row>
    <row r="295" spans="1:10" ht="29.25" customHeight="1" x14ac:dyDescent="0.25">
      <c r="A295" s="214">
        <v>3214</v>
      </c>
      <c r="B295" s="214"/>
      <c r="C295" s="214"/>
      <c r="D295" s="51" t="s">
        <v>156</v>
      </c>
      <c r="E295" s="62">
        <v>0</v>
      </c>
      <c r="F295" s="62">
        <v>0</v>
      </c>
      <c r="G295" s="54">
        <f>F295</f>
        <v>0</v>
      </c>
      <c r="H295" s="54">
        <v>0</v>
      </c>
      <c r="I295" s="54" t="e">
        <f t="shared" si="77"/>
        <v>#DIV/0!</v>
      </c>
      <c r="J295" s="54" t="e">
        <f t="shared" si="78"/>
        <v>#DIV/0!</v>
      </c>
    </row>
    <row r="296" spans="1:10" ht="29.25" customHeight="1" x14ac:dyDescent="0.25">
      <c r="A296" s="211">
        <v>322</v>
      </c>
      <c r="B296" s="212"/>
      <c r="C296" s="213"/>
      <c r="D296" s="51" t="s">
        <v>157</v>
      </c>
      <c r="E296" s="62">
        <f>E300+E301+E298+E297+E299</f>
        <v>113.59</v>
      </c>
      <c r="F296" s="62">
        <f t="shared" ref="F296:H296" si="119">F300+F301+F298+F297+F299</f>
        <v>0</v>
      </c>
      <c r="G296" s="62">
        <f t="shared" si="119"/>
        <v>0</v>
      </c>
      <c r="H296" s="62">
        <f t="shared" si="119"/>
        <v>50</v>
      </c>
      <c r="I296" s="54" t="e">
        <f t="shared" si="77"/>
        <v>#DIV/0!</v>
      </c>
      <c r="J296" s="54">
        <f t="shared" si="78"/>
        <v>44.017959327405585</v>
      </c>
    </row>
    <row r="297" spans="1:10" ht="29.25" customHeight="1" x14ac:dyDescent="0.25">
      <c r="A297" s="211">
        <v>3221</v>
      </c>
      <c r="B297" s="212"/>
      <c r="C297" s="213"/>
      <c r="D297" s="154" t="s">
        <v>158</v>
      </c>
      <c r="E297" s="62">
        <v>20.6</v>
      </c>
      <c r="F297" s="62">
        <v>0</v>
      </c>
      <c r="G297" s="62">
        <v>0</v>
      </c>
      <c r="H297" s="62">
        <v>0</v>
      </c>
      <c r="I297" s="54" t="e">
        <f t="shared" si="77"/>
        <v>#DIV/0!</v>
      </c>
      <c r="J297" s="54">
        <f t="shared" si="78"/>
        <v>0</v>
      </c>
    </row>
    <row r="298" spans="1:10" ht="29.25" customHeight="1" x14ac:dyDescent="0.25">
      <c r="A298" s="211">
        <v>3222</v>
      </c>
      <c r="B298" s="212"/>
      <c r="C298" s="213"/>
      <c r="D298" s="154" t="s">
        <v>251</v>
      </c>
      <c r="E298" s="62">
        <v>0</v>
      </c>
      <c r="F298" s="62">
        <v>0</v>
      </c>
      <c r="G298" s="62">
        <v>0</v>
      </c>
      <c r="H298" s="62">
        <v>50</v>
      </c>
      <c r="I298" s="54" t="e">
        <f t="shared" si="77"/>
        <v>#DIV/0!</v>
      </c>
      <c r="J298" s="54" t="e">
        <f t="shared" si="78"/>
        <v>#DIV/0!</v>
      </c>
    </row>
    <row r="299" spans="1:10" ht="29.25" customHeight="1" x14ac:dyDescent="0.25">
      <c r="A299" s="151">
        <v>3224</v>
      </c>
      <c r="B299" s="152"/>
      <c r="C299" s="153"/>
      <c r="D299" s="51" t="s">
        <v>160</v>
      </c>
      <c r="E299" s="62">
        <v>0</v>
      </c>
      <c r="F299" s="62">
        <v>0</v>
      </c>
      <c r="G299" s="62">
        <v>0</v>
      </c>
      <c r="H299" s="62">
        <v>0</v>
      </c>
      <c r="I299" s="54" t="e">
        <f t="shared" si="77"/>
        <v>#DIV/0!</v>
      </c>
      <c r="J299" s="54" t="e">
        <f t="shared" si="78"/>
        <v>#DIV/0!</v>
      </c>
    </row>
    <row r="300" spans="1:10" ht="29.25" customHeight="1" x14ac:dyDescent="0.25">
      <c r="A300" s="211">
        <v>3225</v>
      </c>
      <c r="B300" s="212"/>
      <c r="C300" s="213"/>
      <c r="D300" s="154" t="s">
        <v>201</v>
      </c>
      <c r="E300" s="62">
        <v>0</v>
      </c>
      <c r="F300" s="62">
        <v>0</v>
      </c>
      <c r="G300" s="54">
        <f>F300</f>
        <v>0</v>
      </c>
      <c r="H300" s="54">
        <v>0</v>
      </c>
      <c r="I300" s="54" t="e">
        <f t="shared" si="77"/>
        <v>#DIV/0!</v>
      </c>
      <c r="J300" s="54" t="e">
        <f t="shared" si="78"/>
        <v>#DIV/0!</v>
      </c>
    </row>
    <row r="301" spans="1:10" ht="29.25" customHeight="1" x14ac:dyDescent="0.25">
      <c r="A301" s="151">
        <v>3227</v>
      </c>
      <c r="B301" s="152"/>
      <c r="C301" s="153"/>
      <c r="D301" s="51" t="s">
        <v>241</v>
      </c>
      <c r="E301" s="62">
        <v>92.99</v>
      </c>
      <c r="F301" s="62">
        <v>0</v>
      </c>
      <c r="G301" s="62">
        <v>0</v>
      </c>
      <c r="H301" s="62">
        <v>0</v>
      </c>
      <c r="I301" s="54" t="e">
        <f t="shared" si="77"/>
        <v>#DIV/0!</v>
      </c>
      <c r="J301" s="54">
        <f t="shared" si="78"/>
        <v>0</v>
      </c>
    </row>
    <row r="302" spans="1:10" ht="29.25" customHeight="1" x14ac:dyDescent="0.25">
      <c r="A302" s="211">
        <v>323</v>
      </c>
      <c r="B302" s="212"/>
      <c r="C302" s="213"/>
      <c r="D302" s="51" t="s">
        <v>162</v>
      </c>
      <c r="E302" s="62">
        <f>SUM(E303:E306)</f>
        <v>146.15</v>
      </c>
      <c r="F302" s="62">
        <f>SUM(F303:F306)</f>
        <v>0</v>
      </c>
      <c r="G302" s="62">
        <f t="shared" ref="G302:H302" si="120">SUM(G303:G306)</f>
        <v>0</v>
      </c>
      <c r="H302" s="62">
        <f t="shared" si="120"/>
        <v>0</v>
      </c>
      <c r="I302" s="54" t="e">
        <f t="shared" si="77"/>
        <v>#DIV/0!</v>
      </c>
      <c r="J302" s="54">
        <f t="shared" si="78"/>
        <v>0</v>
      </c>
    </row>
    <row r="303" spans="1:10" ht="29.25" customHeight="1" x14ac:dyDescent="0.25">
      <c r="A303" s="211">
        <v>3233</v>
      </c>
      <c r="B303" s="212"/>
      <c r="C303" s="213"/>
      <c r="D303" s="154" t="s">
        <v>165</v>
      </c>
      <c r="E303" s="62">
        <v>0</v>
      </c>
      <c r="F303" s="62">
        <v>0</v>
      </c>
      <c r="G303" s="54">
        <f>F303</f>
        <v>0</v>
      </c>
      <c r="H303" s="54">
        <v>0</v>
      </c>
      <c r="I303" s="54" t="e">
        <f t="shared" si="77"/>
        <v>#DIV/0!</v>
      </c>
      <c r="J303" s="54" t="e">
        <f t="shared" si="78"/>
        <v>#DIV/0!</v>
      </c>
    </row>
    <row r="304" spans="1:10" ht="29.25" customHeight="1" x14ac:dyDescent="0.25">
      <c r="A304" s="211">
        <v>3235</v>
      </c>
      <c r="B304" s="212"/>
      <c r="C304" s="213"/>
      <c r="D304" s="154" t="s">
        <v>167</v>
      </c>
      <c r="E304" s="62">
        <v>0</v>
      </c>
      <c r="F304" s="62">
        <v>0</v>
      </c>
      <c r="G304" s="54">
        <v>0</v>
      </c>
      <c r="H304" s="54">
        <v>0</v>
      </c>
      <c r="I304" s="54" t="e">
        <f t="shared" si="77"/>
        <v>#DIV/0!</v>
      </c>
      <c r="J304" s="54" t="e">
        <f t="shared" si="78"/>
        <v>#DIV/0!</v>
      </c>
    </row>
    <row r="305" spans="1:10" ht="29.25" customHeight="1" x14ac:dyDescent="0.25">
      <c r="A305" s="211">
        <v>3237</v>
      </c>
      <c r="B305" s="212"/>
      <c r="C305" s="213"/>
      <c r="D305" s="154" t="s">
        <v>169</v>
      </c>
      <c r="E305" s="62">
        <v>0</v>
      </c>
      <c r="F305" s="62">
        <v>0</v>
      </c>
      <c r="G305" s="54">
        <f>F305</f>
        <v>0</v>
      </c>
      <c r="H305" s="54">
        <v>0</v>
      </c>
      <c r="I305" s="54" t="e">
        <f t="shared" si="77"/>
        <v>#DIV/0!</v>
      </c>
      <c r="J305" s="54" t="e">
        <f t="shared" si="78"/>
        <v>#DIV/0!</v>
      </c>
    </row>
    <row r="306" spans="1:10" ht="29.25" customHeight="1" x14ac:dyDescent="0.25">
      <c r="A306" s="211">
        <v>3239</v>
      </c>
      <c r="B306" s="212"/>
      <c r="C306" s="213"/>
      <c r="D306" s="154" t="s">
        <v>171</v>
      </c>
      <c r="E306" s="62">
        <v>146.15</v>
      </c>
      <c r="F306" s="62">
        <v>0</v>
      </c>
      <c r="G306" s="54">
        <f>F306</f>
        <v>0</v>
      </c>
      <c r="H306" s="54">
        <v>0</v>
      </c>
      <c r="I306" s="54" t="e">
        <f t="shared" si="77"/>
        <v>#DIV/0!</v>
      </c>
      <c r="J306" s="54">
        <f t="shared" si="78"/>
        <v>0</v>
      </c>
    </row>
    <row r="307" spans="1:10" ht="29.25" customHeight="1" x14ac:dyDescent="0.25">
      <c r="A307" s="211">
        <v>329</v>
      </c>
      <c r="B307" s="212"/>
      <c r="C307" s="213"/>
      <c r="D307" s="51" t="s">
        <v>173</v>
      </c>
      <c r="E307" s="62">
        <f>E308+E309</f>
        <v>0</v>
      </c>
      <c r="F307" s="62">
        <f t="shared" ref="F307:H307" si="121">F308+F309</f>
        <v>0</v>
      </c>
      <c r="G307" s="62">
        <f t="shared" si="121"/>
        <v>0</v>
      </c>
      <c r="H307" s="62">
        <f t="shared" si="121"/>
        <v>0</v>
      </c>
      <c r="I307" s="54" t="e">
        <f t="shared" si="77"/>
        <v>#DIV/0!</v>
      </c>
      <c r="J307" s="54" t="e">
        <f t="shared" si="78"/>
        <v>#DIV/0!</v>
      </c>
    </row>
    <row r="308" spans="1:10" ht="29.25" customHeight="1" x14ac:dyDescent="0.25">
      <c r="A308" s="211">
        <v>3293</v>
      </c>
      <c r="B308" s="212"/>
      <c r="C308" s="213"/>
      <c r="D308" s="154" t="s">
        <v>175</v>
      </c>
      <c r="E308" s="62">
        <v>0</v>
      </c>
      <c r="F308" s="62">
        <v>0</v>
      </c>
      <c r="G308" s="54">
        <f>F308</f>
        <v>0</v>
      </c>
      <c r="H308" s="54">
        <v>0</v>
      </c>
      <c r="I308" s="54" t="e">
        <f t="shared" si="77"/>
        <v>#DIV/0!</v>
      </c>
      <c r="J308" s="54" t="e">
        <f t="shared" si="78"/>
        <v>#DIV/0!</v>
      </c>
    </row>
    <row r="309" spans="1:10" ht="29.25" customHeight="1" x14ac:dyDescent="0.25">
      <c r="A309" s="151">
        <v>3299</v>
      </c>
      <c r="B309" s="152"/>
      <c r="C309" s="153"/>
      <c r="D309" s="51" t="s">
        <v>173</v>
      </c>
      <c r="E309" s="62">
        <v>0</v>
      </c>
      <c r="F309" s="62">
        <v>0</v>
      </c>
      <c r="G309" s="62">
        <v>0</v>
      </c>
      <c r="H309" s="62">
        <v>0</v>
      </c>
      <c r="I309" s="54" t="e">
        <f t="shared" si="77"/>
        <v>#DIV/0!</v>
      </c>
      <c r="J309" s="54" t="e">
        <f t="shared" si="78"/>
        <v>#DIV/0!</v>
      </c>
    </row>
    <row r="310" spans="1:10" ht="29.25" customHeight="1" x14ac:dyDescent="0.25">
      <c r="A310" s="214">
        <v>4</v>
      </c>
      <c r="B310" s="214"/>
      <c r="C310" s="214"/>
      <c r="D310" s="51" t="s">
        <v>6</v>
      </c>
      <c r="E310" s="62">
        <f t="shared" ref="E310:F312" si="122">E311</f>
        <v>0</v>
      </c>
      <c r="F310" s="62">
        <v>0</v>
      </c>
      <c r="G310" s="62">
        <f t="shared" ref="G310:H312" si="123">G311</f>
        <v>0</v>
      </c>
      <c r="H310" s="62">
        <f t="shared" si="123"/>
        <v>0</v>
      </c>
      <c r="I310" s="54" t="e">
        <f t="shared" si="77"/>
        <v>#DIV/0!</v>
      </c>
      <c r="J310" s="54" t="e">
        <f t="shared" si="78"/>
        <v>#DIV/0!</v>
      </c>
    </row>
    <row r="311" spans="1:10" ht="29.25" customHeight="1" x14ac:dyDescent="0.25">
      <c r="A311" s="211">
        <v>42</v>
      </c>
      <c r="B311" s="212"/>
      <c r="C311" s="213"/>
      <c r="D311" s="154" t="s">
        <v>186</v>
      </c>
      <c r="E311" s="62">
        <f t="shared" si="122"/>
        <v>0</v>
      </c>
      <c r="F311" s="62">
        <f t="shared" si="122"/>
        <v>0</v>
      </c>
      <c r="G311" s="62">
        <f t="shared" si="123"/>
        <v>0</v>
      </c>
      <c r="H311" s="62">
        <f t="shared" si="123"/>
        <v>0</v>
      </c>
      <c r="I311" s="54" t="e">
        <f t="shared" si="77"/>
        <v>#DIV/0!</v>
      </c>
      <c r="J311" s="54" t="e">
        <f t="shared" si="78"/>
        <v>#DIV/0!</v>
      </c>
    </row>
    <row r="312" spans="1:10" ht="29.25" customHeight="1" x14ac:dyDescent="0.25">
      <c r="A312" s="211">
        <v>422</v>
      </c>
      <c r="B312" s="212"/>
      <c r="C312" s="213"/>
      <c r="D312" s="154" t="s">
        <v>187</v>
      </c>
      <c r="E312" s="62">
        <f t="shared" si="122"/>
        <v>0</v>
      </c>
      <c r="F312" s="62">
        <f t="shared" si="122"/>
        <v>0</v>
      </c>
      <c r="G312" s="62">
        <f t="shared" si="123"/>
        <v>0</v>
      </c>
      <c r="H312" s="62">
        <f t="shared" si="123"/>
        <v>0</v>
      </c>
      <c r="I312" s="54" t="e">
        <f t="shared" si="77"/>
        <v>#DIV/0!</v>
      </c>
      <c r="J312" s="54" t="e">
        <f t="shared" si="78"/>
        <v>#DIV/0!</v>
      </c>
    </row>
    <row r="313" spans="1:10" ht="29.25" customHeight="1" x14ac:dyDescent="0.25">
      <c r="A313" s="214">
        <v>4221</v>
      </c>
      <c r="B313" s="214"/>
      <c r="C313" s="214"/>
      <c r="D313" s="51" t="s">
        <v>94</v>
      </c>
      <c r="E313" s="62"/>
      <c r="F313" s="62">
        <v>0</v>
      </c>
      <c r="G313" s="54">
        <f>F313</f>
        <v>0</v>
      </c>
      <c r="H313" s="54">
        <v>0</v>
      </c>
      <c r="I313" s="54" t="e">
        <f t="shared" si="77"/>
        <v>#DIV/0!</v>
      </c>
      <c r="J313" s="54" t="e">
        <f t="shared" si="78"/>
        <v>#DIV/0!</v>
      </c>
    </row>
    <row r="314" spans="1:10" ht="37.5" customHeight="1" x14ac:dyDescent="0.25">
      <c r="A314" s="215" t="s">
        <v>325</v>
      </c>
      <c r="B314" s="216"/>
      <c r="C314" s="217"/>
      <c r="D314" s="105" t="s">
        <v>296</v>
      </c>
      <c r="E314" s="62"/>
      <c r="F314" s="62"/>
      <c r="G314" s="54"/>
      <c r="H314" s="54"/>
      <c r="I314" s="54" t="e">
        <f t="shared" si="77"/>
        <v>#DIV/0!</v>
      </c>
      <c r="J314" s="54" t="e">
        <f t="shared" si="78"/>
        <v>#DIV/0!</v>
      </c>
    </row>
    <row r="315" spans="1:10" ht="29.25" customHeight="1" x14ac:dyDescent="0.25">
      <c r="A315" s="148">
        <v>51000</v>
      </c>
      <c r="B315" s="149"/>
      <c r="C315" s="150"/>
      <c r="D315" s="105" t="s">
        <v>295</v>
      </c>
      <c r="E315" s="62">
        <f>E316+E349</f>
        <v>8809.75</v>
      </c>
      <c r="F315" s="62">
        <f>F316+F349</f>
        <v>278743</v>
      </c>
      <c r="G315" s="62">
        <f>G316+G349</f>
        <v>278743</v>
      </c>
      <c r="H315" s="62">
        <f>H316+H349</f>
        <v>6396.1100000000006</v>
      </c>
      <c r="I315" s="54">
        <f t="shared" si="77"/>
        <v>2.2946262327663836</v>
      </c>
      <c r="J315" s="54">
        <f t="shared" si="78"/>
        <v>72.602627770368073</v>
      </c>
    </row>
    <row r="316" spans="1:10" ht="29.25" customHeight="1" x14ac:dyDescent="0.25">
      <c r="A316" s="211">
        <v>3</v>
      </c>
      <c r="B316" s="212"/>
      <c r="C316" s="213"/>
      <c r="D316" s="154" t="s">
        <v>4</v>
      </c>
      <c r="E316" s="62">
        <f>E317+E324</f>
        <v>8138.69</v>
      </c>
      <c r="F316" s="62">
        <f>F317+F324</f>
        <v>246043</v>
      </c>
      <c r="G316" s="62">
        <f t="shared" ref="G316" si="124">G317+G324</f>
        <v>246043</v>
      </c>
      <c r="H316" s="62">
        <f>H317+H324</f>
        <v>6396.1100000000006</v>
      </c>
      <c r="I316" s="54">
        <f t="shared" si="77"/>
        <v>2.599590315513955</v>
      </c>
      <c r="J316" s="54">
        <f t="shared" si="78"/>
        <v>78.588937531715814</v>
      </c>
    </row>
    <row r="317" spans="1:10" ht="29.25" customHeight="1" x14ac:dyDescent="0.25">
      <c r="A317" s="211">
        <v>31</v>
      </c>
      <c r="B317" s="212"/>
      <c r="C317" s="213"/>
      <c r="D317" s="154" t="s">
        <v>5</v>
      </c>
      <c r="E317" s="62">
        <f>E318+E320+E322</f>
        <v>2700</v>
      </c>
      <c r="F317" s="62">
        <f>F318+F320+F322</f>
        <v>165170</v>
      </c>
      <c r="G317" s="62">
        <f>G318+G320+G322</f>
        <v>165170</v>
      </c>
      <c r="H317" s="62">
        <f>H318+H320+H322</f>
        <v>2638.27</v>
      </c>
      <c r="I317" s="54">
        <f t="shared" si="77"/>
        <v>1.5973058061391292</v>
      </c>
      <c r="J317" s="54">
        <f t="shared" si="78"/>
        <v>97.7137037037037</v>
      </c>
    </row>
    <row r="318" spans="1:10" ht="29.25" customHeight="1" x14ac:dyDescent="0.25">
      <c r="A318" s="211">
        <v>311</v>
      </c>
      <c r="B318" s="212"/>
      <c r="C318" s="213"/>
      <c r="D318" s="154" t="s">
        <v>34</v>
      </c>
      <c r="E318" s="62">
        <f>E319</f>
        <v>0</v>
      </c>
      <c r="F318" s="62">
        <f>F319</f>
        <v>141424</v>
      </c>
      <c r="G318" s="62">
        <f>G319</f>
        <v>141424</v>
      </c>
      <c r="H318" s="62">
        <f t="shared" ref="H318" si="125">H319</f>
        <v>1406.25</v>
      </c>
      <c r="I318" s="54">
        <f t="shared" si="77"/>
        <v>0.99435032243466448</v>
      </c>
      <c r="J318" s="54" t="e">
        <f t="shared" si="78"/>
        <v>#DIV/0!</v>
      </c>
    </row>
    <row r="319" spans="1:10" ht="29.25" customHeight="1" x14ac:dyDescent="0.25">
      <c r="A319" s="214">
        <v>3111</v>
      </c>
      <c r="B319" s="214"/>
      <c r="C319" s="214"/>
      <c r="D319" s="51" t="s">
        <v>35</v>
      </c>
      <c r="E319" s="62">
        <v>0</v>
      </c>
      <c r="F319" s="62">
        <v>141424</v>
      </c>
      <c r="G319" s="54">
        <f>F319</f>
        <v>141424</v>
      </c>
      <c r="H319" s="54">
        <v>1406.25</v>
      </c>
      <c r="I319" s="54">
        <f t="shared" si="77"/>
        <v>0.99435032243466448</v>
      </c>
      <c r="J319" s="54" t="e">
        <f t="shared" si="78"/>
        <v>#DIV/0!</v>
      </c>
    </row>
    <row r="320" spans="1:10" ht="29.25" customHeight="1" x14ac:dyDescent="0.25">
      <c r="A320" s="224">
        <v>312</v>
      </c>
      <c r="B320" s="225"/>
      <c r="C320" s="226"/>
      <c r="D320" s="51" t="s">
        <v>150</v>
      </c>
      <c r="E320" s="62">
        <f>E321</f>
        <v>2700</v>
      </c>
      <c r="F320" s="62">
        <f>F321</f>
        <v>400</v>
      </c>
      <c r="G320" s="62">
        <f t="shared" ref="G320:H320" si="126">G321</f>
        <v>400</v>
      </c>
      <c r="H320" s="62">
        <f t="shared" si="126"/>
        <v>1000</v>
      </c>
      <c r="I320" s="54">
        <f t="shared" si="77"/>
        <v>250</v>
      </c>
      <c r="J320" s="54">
        <f t="shared" si="78"/>
        <v>37.037037037037038</v>
      </c>
    </row>
    <row r="321" spans="1:10" ht="29.25" customHeight="1" x14ac:dyDescent="0.25">
      <c r="A321" s="224">
        <v>3121</v>
      </c>
      <c r="B321" s="225"/>
      <c r="C321" s="226"/>
      <c r="D321" s="51" t="s">
        <v>150</v>
      </c>
      <c r="E321" s="62">
        <v>2700</v>
      </c>
      <c r="F321" s="62">
        <v>400</v>
      </c>
      <c r="G321" s="54">
        <f>F321</f>
        <v>400</v>
      </c>
      <c r="H321" s="54">
        <v>1000</v>
      </c>
      <c r="I321" s="54">
        <f t="shared" si="77"/>
        <v>250</v>
      </c>
      <c r="J321" s="54">
        <f t="shared" si="78"/>
        <v>37.037037037037038</v>
      </c>
    </row>
    <row r="322" spans="1:10" ht="29.25" customHeight="1" x14ac:dyDescent="0.25">
      <c r="A322" s="214">
        <v>313</v>
      </c>
      <c r="B322" s="214"/>
      <c r="C322" s="214"/>
      <c r="D322" s="51" t="s">
        <v>151</v>
      </c>
      <c r="E322" s="62">
        <f>E323</f>
        <v>0</v>
      </c>
      <c r="F322" s="62">
        <f t="shared" ref="F322:H322" si="127">F323</f>
        <v>23346</v>
      </c>
      <c r="G322" s="62">
        <f t="shared" si="127"/>
        <v>23346</v>
      </c>
      <c r="H322" s="62">
        <f t="shared" si="127"/>
        <v>232.02</v>
      </c>
      <c r="I322" s="54">
        <f t="shared" si="77"/>
        <v>0.99383191981495755</v>
      </c>
      <c r="J322" s="54" t="e">
        <f t="shared" si="78"/>
        <v>#DIV/0!</v>
      </c>
    </row>
    <row r="323" spans="1:10" ht="29.25" customHeight="1" x14ac:dyDescent="0.25">
      <c r="A323" s="211">
        <v>3132</v>
      </c>
      <c r="B323" s="212"/>
      <c r="C323" s="213"/>
      <c r="D323" s="51" t="s">
        <v>152</v>
      </c>
      <c r="E323" s="62">
        <v>0</v>
      </c>
      <c r="F323" s="62">
        <v>23346</v>
      </c>
      <c r="G323" s="54">
        <f>F323</f>
        <v>23346</v>
      </c>
      <c r="H323" s="54">
        <v>232.02</v>
      </c>
      <c r="I323" s="54">
        <f t="shared" si="77"/>
        <v>0.99383191981495755</v>
      </c>
      <c r="J323" s="54" t="e">
        <f t="shared" si="78"/>
        <v>#DIV/0!</v>
      </c>
    </row>
    <row r="324" spans="1:10" ht="29.25" customHeight="1" x14ac:dyDescent="0.25">
      <c r="A324" s="211">
        <v>32</v>
      </c>
      <c r="B324" s="212"/>
      <c r="C324" s="213"/>
      <c r="D324" s="154" t="s">
        <v>13</v>
      </c>
      <c r="E324" s="62">
        <f>E325+E330+E336+E343+E345</f>
        <v>5438.69</v>
      </c>
      <c r="F324" s="62">
        <f>F325+F330+F336+F343+F345</f>
        <v>80873</v>
      </c>
      <c r="G324" s="62">
        <f>G325+G330+G336+G343+G345</f>
        <v>80873</v>
      </c>
      <c r="H324" s="62">
        <f>H325+H330+H336+H343+H345</f>
        <v>3757.84</v>
      </c>
      <c r="I324" s="54">
        <f t="shared" si="77"/>
        <v>4.6465940425110981</v>
      </c>
      <c r="J324" s="54">
        <f t="shared" si="78"/>
        <v>69.094579760935076</v>
      </c>
    </row>
    <row r="325" spans="1:10" ht="29.25" customHeight="1" x14ac:dyDescent="0.25">
      <c r="A325" s="211">
        <v>321</v>
      </c>
      <c r="B325" s="212"/>
      <c r="C325" s="213"/>
      <c r="D325" s="154" t="s">
        <v>239</v>
      </c>
      <c r="E325" s="62">
        <f>E326+E327+E328+E329</f>
        <v>2437.86</v>
      </c>
      <c r="F325" s="62">
        <f t="shared" ref="F325:H325" si="128">F326+F327+F328+F329</f>
        <v>39000</v>
      </c>
      <c r="G325" s="62">
        <f t="shared" si="128"/>
        <v>39000</v>
      </c>
      <c r="H325" s="62">
        <f t="shared" si="128"/>
        <v>3757.84</v>
      </c>
      <c r="I325" s="54">
        <f t="shared" si="77"/>
        <v>9.6354871794871801</v>
      </c>
      <c r="J325" s="54">
        <f t="shared" si="78"/>
        <v>154.14502883676667</v>
      </c>
    </row>
    <row r="326" spans="1:10" ht="29.25" customHeight="1" x14ac:dyDescent="0.25">
      <c r="A326" s="214">
        <v>3211</v>
      </c>
      <c r="B326" s="214"/>
      <c r="C326" s="214"/>
      <c r="D326" s="51" t="s">
        <v>37</v>
      </c>
      <c r="E326" s="62">
        <v>2437.86</v>
      </c>
      <c r="F326" s="62">
        <v>19000</v>
      </c>
      <c r="G326" s="54">
        <f>F326</f>
        <v>19000</v>
      </c>
      <c r="H326" s="54">
        <v>3757.84</v>
      </c>
      <c r="I326" s="54">
        <f t="shared" si="77"/>
        <v>19.778105263157897</v>
      </c>
      <c r="J326" s="54">
        <f t="shared" si="78"/>
        <v>154.14502883676667</v>
      </c>
    </row>
    <row r="327" spans="1:10" ht="29.25" customHeight="1" x14ac:dyDescent="0.25">
      <c r="A327" s="151">
        <v>3212</v>
      </c>
      <c r="B327" s="152"/>
      <c r="C327" s="153"/>
      <c r="D327" s="51" t="s">
        <v>154</v>
      </c>
      <c r="E327" s="62">
        <v>0</v>
      </c>
      <c r="F327" s="62">
        <v>1000</v>
      </c>
      <c r="G327" s="62">
        <f>F327</f>
        <v>1000</v>
      </c>
      <c r="H327" s="62">
        <v>0</v>
      </c>
      <c r="I327" s="54">
        <f t="shared" si="77"/>
        <v>0</v>
      </c>
      <c r="J327" s="54" t="e">
        <f t="shared" si="78"/>
        <v>#DIV/0!</v>
      </c>
    </row>
    <row r="328" spans="1:10" ht="29.25" customHeight="1" x14ac:dyDescent="0.25">
      <c r="A328" s="151">
        <v>3213</v>
      </c>
      <c r="B328" s="152"/>
      <c r="C328" s="153"/>
      <c r="D328" s="51" t="s">
        <v>155</v>
      </c>
      <c r="E328" s="62">
        <v>0</v>
      </c>
      <c r="F328" s="62">
        <v>19000</v>
      </c>
      <c r="G328" s="62">
        <f>F328</f>
        <v>19000</v>
      </c>
      <c r="H328" s="62">
        <v>0</v>
      </c>
      <c r="I328" s="54">
        <f t="shared" si="77"/>
        <v>0</v>
      </c>
      <c r="J328" s="54" t="e">
        <f t="shared" si="78"/>
        <v>#DIV/0!</v>
      </c>
    </row>
    <row r="329" spans="1:10" ht="29.25" customHeight="1" x14ac:dyDescent="0.25">
      <c r="A329" s="151">
        <v>3214</v>
      </c>
      <c r="B329" s="152"/>
      <c r="C329" s="153"/>
      <c r="D329" s="51" t="s">
        <v>244</v>
      </c>
      <c r="E329" s="62">
        <v>0</v>
      </c>
      <c r="F329" s="62">
        <v>0</v>
      </c>
      <c r="G329" s="62">
        <f>F329</f>
        <v>0</v>
      </c>
      <c r="H329" s="62">
        <v>0</v>
      </c>
      <c r="I329" s="54" t="e">
        <f t="shared" si="77"/>
        <v>#DIV/0!</v>
      </c>
      <c r="J329" s="54" t="e">
        <f t="shared" si="78"/>
        <v>#DIV/0!</v>
      </c>
    </row>
    <row r="330" spans="1:10" ht="29.25" customHeight="1" x14ac:dyDescent="0.25">
      <c r="A330" s="211">
        <v>322</v>
      </c>
      <c r="B330" s="212"/>
      <c r="C330" s="213"/>
      <c r="D330" s="51" t="s">
        <v>157</v>
      </c>
      <c r="E330" s="62">
        <f>SUM(E331:E333)</f>
        <v>61.78</v>
      </c>
      <c r="F330" s="62">
        <f>SUM(F331:F335)</f>
        <v>7000</v>
      </c>
      <c r="G330" s="62">
        <f t="shared" ref="G330:H330" si="129">SUM(G331:G335)</f>
        <v>7000</v>
      </c>
      <c r="H330" s="62">
        <f t="shared" si="129"/>
        <v>0</v>
      </c>
      <c r="I330" s="54">
        <f t="shared" si="77"/>
        <v>0</v>
      </c>
      <c r="J330" s="54">
        <f t="shared" si="78"/>
        <v>0</v>
      </c>
    </row>
    <row r="331" spans="1:10" ht="29.25" customHeight="1" x14ac:dyDescent="0.25">
      <c r="A331" s="211">
        <v>3221</v>
      </c>
      <c r="B331" s="212"/>
      <c r="C331" s="213"/>
      <c r="D331" s="154" t="s">
        <v>158</v>
      </c>
      <c r="E331" s="62">
        <v>61.78</v>
      </c>
      <c r="F331" s="62">
        <v>0</v>
      </c>
      <c r="G331" s="54">
        <f>F331</f>
        <v>0</v>
      </c>
      <c r="H331" s="54">
        <v>0</v>
      </c>
      <c r="I331" s="54" t="e">
        <f t="shared" si="77"/>
        <v>#DIV/0!</v>
      </c>
      <c r="J331" s="54">
        <f t="shared" si="78"/>
        <v>0</v>
      </c>
    </row>
    <row r="332" spans="1:10" ht="29.25" customHeight="1" x14ac:dyDescent="0.25">
      <c r="A332" s="211">
        <v>3222</v>
      </c>
      <c r="B332" s="212"/>
      <c r="C332" s="213"/>
      <c r="D332" s="154" t="s">
        <v>251</v>
      </c>
      <c r="E332" s="62">
        <v>0</v>
      </c>
      <c r="F332" s="62">
        <v>1500</v>
      </c>
      <c r="G332" s="54">
        <f>F332</f>
        <v>1500</v>
      </c>
      <c r="H332" s="54">
        <v>0</v>
      </c>
      <c r="I332" s="54">
        <f t="shared" si="77"/>
        <v>0</v>
      </c>
      <c r="J332" s="54" t="e">
        <f t="shared" si="78"/>
        <v>#DIV/0!</v>
      </c>
    </row>
    <row r="333" spans="1:10" ht="29.25" customHeight="1" x14ac:dyDescent="0.25">
      <c r="A333" s="151">
        <v>3224</v>
      </c>
      <c r="B333" s="152"/>
      <c r="C333" s="153"/>
      <c r="D333" s="51" t="s">
        <v>160</v>
      </c>
      <c r="E333" s="62">
        <v>0</v>
      </c>
      <c r="F333" s="62">
        <v>3150</v>
      </c>
      <c r="G333" s="62">
        <f>F333</f>
        <v>3150</v>
      </c>
      <c r="H333" s="62">
        <v>0</v>
      </c>
      <c r="I333" s="54">
        <f t="shared" si="77"/>
        <v>0</v>
      </c>
      <c r="J333" s="54" t="e">
        <f t="shared" si="78"/>
        <v>#DIV/0!</v>
      </c>
    </row>
    <row r="334" spans="1:10" ht="29.25" customHeight="1" x14ac:dyDescent="0.25">
      <c r="A334" s="214">
        <v>3225</v>
      </c>
      <c r="B334" s="214"/>
      <c r="C334" s="214"/>
      <c r="D334" s="51" t="s">
        <v>201</v>
      </c>
      <c r="E334" s="62"/>
      <c r="F334" s="62">
        <v>850</v>
      </c>
      <c r="G334" s="62">
        <f>F334</f>
        <v>850</v>
      </c>
      <c r="H334" s="62"/>
      <c r="I334" s="54">
        <f t="shared" si="77"/>
        <v>0</v>
      </c>
      <c r="J334" s="54" t="e">
        <f t="shared" si="78"/>
        <v>#DIV/0!</v>
      </c>
    </row>
    <row r="335" spans="1:10" ht="29.25" customHeight="1" x14ac:dyDescent="0.25">
      <c r="A335" s="214">
        <v>3227</v>
      </c>
      <c r="B335" s="214"/>
      <c r="C335" s="214"/>
      <c r="D335" s="51" t="s">
        <v>241</v>
      </c>
      <c r="E335" s="62"/>
      <c r="F335" s="62">
        <v>1500</v>
      </c>
      <c r="G335" s="62">
        <f>F335</f>
        <v>1500</v>
      </c>
      <c r="H335" s="62"/>
      <c r="I335" s="54">
        <f t="shared" si="77"/>
        <v>0</v>
      </c>
      <c r="J335" s="54" t="e">
        <f t="shared" si="78"/>
        <v>#DIV/0!</v>
      </c>
    </row>
    <row r="336" spans="1:10" ht="29.25" customHeight="1" x14ac:dyDescent="0.25">
      <c r="A336" s="211">
        <v>323</v>
      </c>
      <c r="B336" s="212"/>
      <c r="C336" s="213"/>
      <c r="D336" s="51" t="s">
        <v>162</v>
      </c>
      <c r="E336" s="62">
        <f>E339+E342+E341++E337+E338+E340</f>
        <v>2012.77</v>
      </c>
      <c r="F336" s="62">
        <f>F339+F342+F341++F337+F338+F340</f>
        <v>26873</v>
      </c>
      <c r="G336" s="62">
        <f t="shared" ref="G336:H336" si="130">G339+G342+G341++G337+G338+G340</f>
        <v>26873</v>
      </c>
      <c r="H336" s="62">
        <f t="shared" si="130"/>
        <v>0</v>
      </c>
      <c r="I336" s="54">
        <f t="shared" si="77"/>
        <v>0</v>
      </c>
      <c r="J336" s="54">
        <f t="shared" si="78"/>
        <v>0</v>
      </c>
    </row>
    <row r="337" spans="1:10" ht="29.25" customHeight="1" x14ac:dyDescent="0.25">
      <c r="A337" s="151">
        <v>3231</v>
      </c>
      <c r="B337" s="152"/>
      <c r="C337" s="153"/>
      <c r="D337" s="154" t="s">
        <v>163</v>
      </c>
      <c r="E337" s="62">
        <v>200</v>
      </c>
      <c r="F337" s="62">
        <v>0</v>
      </c>
      <c r="G337" s="62">
        <f t="shared" ref="G337:G342" si="131">F337</f>
        <v>0</v>
      </c>
      <c r="H337" s="62">
        <v>0</v>
      </c>
      <c r="I337" s="54" t="e">
        <f t="shared" si="77"/>
        <v>#DIV/0!</v>
      </c>
      <c r="J337" s="54">
        <f t="shared" si="78"/>
        <v>0</v>
      </c>
    </row>
    <row r="338" spans="1:10" ht="29.25" customHeight="1" x14ac:dyDescent="0.25">
      <c r="A338" s="151">
        <v>3232</v>
      </c>
      <c r="B338" s="152"/>
      <c r="C338" s="153"/>
      <c r="D338" s="154" t="s">
        <v>164</v>
      </c>
      <c r="E338" s="62">
        <v>0</v>
      </c>
      <c r="F338" s="62">
        <v>950</v>
      </c>
      <c r="G338" s="62">
        <f t="shared" si="131"/>
        <v>950</v>
      </c>
      <c r="H338" s="62">
        <v>0</v>
      </c>
      <c r="I338" s="54">
        <f t="shared" si="77"/>
        <v>0</v>
      </c>
      <c r="J338" s="54" t="e">
        <f t="shared" si="78"/>
        <v>#DIV/0!</v>
      </c>
    </row>
    <row r="339" spans="1:10" ht="29.25" customHeight="1" x14ac:dyDescent="0.25">
      <c r="A339" s="211">
        <v>3233</v>
      </c>
      <c r="B339" s="212"/>
      <c r="C339" s="213"/>
      <c r="D339" s="154" t="s">
        <v>165</v>
      </c>
      <c r="E339" s="62">
        <v>0</v>
      </c>
      <c r="F339" s="62">
        <v>10923</v>
      </c>
      <c r="G339" s="54">
        <f t="shared" si="131"/>
        <v>10923</v>
      </c>
      <c r="H339" s="54">
        <v>0</v>
      </c>
      <c r="I339" s="54">
        <f t="shared" si="77"/>
        <v>0</v>
      </c>
      <c r="J339" s="54" t="e">
        <f t="shared" si="78"/>
        <v>#DIV/0!</v>
      </c>
    </row>
    <row r="340" spans="1:10" ht="29.25" customHeight="1" x14ac:dyDescent="0.25">
      <c r="A340" s="151">
        <v>3235</v>
      </c>
      <c r="B340" s="152"/>
      <c r="C340" s="153"/>
      <c r="D340" s="51" t="s">
        <v>167</v>
      </c>
      <c r="E340" s="62"/>
      <c r="F340" s="62">
        <v>4000</v>
      </c>
      <c r="G340" s="54">
        <f t="shared" si="131"/>
        <v>4000</v>
      </c>
      <c r="H340" s="54">
        <v>0</v>
      </c>
      <c r="I340" s="54">
        <f t="shared" si="77"/>
        <v>0</v>
      </c>
      <c r="J340" s="54" t="e">
        <f t="shared" si="78"/>
        <v>#DIV/0!</v>
      </c>
    </row>
    <row r="341" spans="1:10" ht="29.25" customHeight="1" x14ac:dyDescent="0.25">
      <c r="A341" s="151">
        <v>3237</v>
      </c>
      <c r="B341" s="152"/>
      <c r="C341" s="153"/>
      <c r="D341" s="154" t="s">
        <v>169</v>
      </c>
      <c r="E341" s="62">
        <v>1812.77</v>
      </c>
      <c r="F341" s="62">
        <v>10000</v>
      </c>
      <c r="G341" s="54">
        <f t="shared" si="131"/>
        <v>10000</v>
      </c>
      <c r="H341" s="54">
        <v>0</v>
      </c>
      <c r="I341" s="54">
        <f t="shared" si="77"/>
        <v>0</v>
      </c>
      <c r="J341" s="54">
        <f t="shared" si="78"/>
        <v>0</v>
      </c>
    </row>
    <row r="342" spans="1:10" ht="29.25" customHeight="1" x14ac:dyDescent="0.25">
      <c r="A342" s="211">
        <v>3239</v>
      </c>
      <c r="B342" s="212"/>
      <c r="C342" s="213"/>
      <c r="D342" s="154" t="s">
        <v>171</v>
      </c>
      <c r="E342" s="62">
        <v>0</v>
      </c>
      <c r="F342" s="62">
        <v>1000</v>
      </c>
      <c r="G342" s="54">
        <f t="shared" si="131"/>
        <v>1000</v>
      </c>
      <c r="H342" s="54">
        <v>0</v>
      </c>
      <c r="I342" s="54">
        <f t="shared" si="77"/>
        <v>0</v>
      </c>
      <c r="J342" s="54" t="e">
        <f t="shared" si="78"/>
        <v>#DIV/0!</v>
      </c>
    </row>
    <row r="343" spans="1:10" ht="29.25" customHeight="1" x14ac:dyDescent="0.25">
      <c r="A343" s="214">
        <v>324</v>
      </c>
      <c r="B343" s="214"/>
      <c r="C343" s="214"/>
      <c r="D343" s="51" t="s">
        <v>202</v>
      </c>
      <c r="E343" s="62">
        <f>E344</f>
        <v>0</v>
      </c>
      <c r="F343" s="62">
        <f>F344</f>
        <v>2500</v>
      </c>
      <c r="G343" s="62">
        <f t="shared" ref="G343:H343" si="132">G344</f>
        <v>2500</v>
      </c>
      <c r="H343" s="62">
        <f t="shared" si="132"/>
        <v>0</v>
      </c>
      <c r="I343" s="54">
        <f t="shared" si="77"/>
        <v>0</v>
      </c>
      <c r="J343" s="54" t="e">
        <f t="shared" si="78"/>
        <v>#DIV/0!</v>
      </c>
    </row>
    <row r="344" spans="1:10" ht="29.25" customHeight="1" x14ac:dyDescent="0.25">
      <c r="A344" s="214">
        <v>3241</v>
      </c>
      <c r="B344" s="214"/>
      <c r="C344" s="214"/>
      <c r="D344" s="51" t="s">
        <v>202</v>
      </c>
      <c r="E344" s="62">
        <v>0</v>
      </c>
      <c r="F344" s="62">
        <v>2500</v>
      </c>
      <c r="G344" s="54">
        <f>F344</f>
        <v>2500</v>
      </c>
      <c r="H344" s="54">
        <v>0</v>
      </c>
      <c r="I344" s="54">
        <f t="shared" si="77"/>
        <v>0</v>
      </c>
      <c r="J344" s="54" t="e">
        <f t="shared" si="78"/>
        <v>#DIV/0!</v>
      </c>
    </row>
    <row r="345" spans="1:10" ht="29.25" customHeight="1" x14ac:dyDescent="0.25">
      <c r="A345" s="211">
        <v>329</v>
      </c>
      <c r="B345" s="212"/>
      <c r="C345" s="213"/>
      <c r="D345" s="51" t="s">
        <v>173</v>
      </c>
      <c r="E345" s="62">
        <f>E346+E347+E348</f>
        <v>926.28</v>
      </c>
      <c r="F345" s="62">
        <f>SUM(F346:F348)</f>
        <v>5500</v>
      </c>
      <c r="G345" s="62">
        <f>SUM(G346:G348)</f>
        <v>5500</v>
      </c>
      <c r="H345" s="62">
        <f t="shared" ref="H345" si="133">SUM(H346:H348)</f>
        <v>0</v>
      </c>
      <c r="I345" s="54">
        <f t="shared" si="77"/>
        <v>0</v>
      </c>
      <c r="J345" s="54">
        <f t="shared" si="78"/>
        <v>0</v>
      </c>
    </row>
    <row r="346" spans="1:10" ht="29.25" customHeight="1" x14ac:dyDescent="0.25">
      <c r="A346" s="211">
        <v>3293</v>
      </c>
      <c r="B346" s="212"/>
      <c r="C346" s="213"/>
      <c r="D346" s="154" t="s">
        <v>175</v>
      </c>
      <c r="E346" s="62">
        <v>613.78</v>
      </c>
      <c r="F346" s="62">
        <v>3500</v>
      </c>
      <c r="G346" s="54">
        <f>F346</f>
        <v>3500</v>
      </c>
      <c r="H346" s="54">
        <v>0</v>
      </c>
      <c r="I346" s="54">
        <f t="shared" si="77"/>
        <v>0</v>
      </c>
      <c r="J346" s="54">
        <f t="shared" si="78"/>
        <v>0</v>
      </c>
    </row>
    <row r="347" spans="1:10" ht="29.25" customHeight="1" x14ac:dyDescent="0.25">
      <c r="A347" s="151">
        <v>3294</v>
      </c>
      <c r="B347" s="152"/>
      <c r="C347" s="153"/>
      <c r="D347" s="154" t="s">
        <v>208</v>
      </c>
      <c r="E347" s="62">
        <v>0</v>
      </c>
      <c r="F347" s="62">
        <v>2000</v>
      </c>
      <c r="G347" s="54">
        <f>F347</f>
        <v>2000</v>
      </c>
      <c r="H347" s="54">
        <v>0</v>
      </c>
      <c r="I347" s="54">
        <f t="shared" si="77"/>
        <v>0</v>
      </c>
      <c r="J347" s="54" t="e">
        <f t="shared" si="78"/>
        <v>#DIV/0!</v>
      </c>
    </row>
    <row r="348" spans="1:10" ht="29.25" customHeight="1" x14ac:dyDescent="0.25">
      <c r="A348" s="214">
        <v>3299</v>
      </c>
      <c r="B348" s="214"/>
      <c r="C348" s="214"/>
      <c r="D348" s="51" t="s">
        <v>173</v>
      </c>
      <c r="E348" s="62">
        <v>312.5</v>
      </c>
      <c r="F348" s="62">
        <v>0</v>
      </c>
      <c r="G348" s="54">
        <f>F348</f>
        <v>0</v>
      </c>
      <c r="H348" s="54">
        <v>0</v>
      </c>
      <c r="I348" s="54" t="e">
        <f t="shared" si="77"/>
        <v>#DIV/0!</v>
      </c>
      <c r="J348" s="54">
        <f t="shared" si="78"/>
        <v>0</v>
      </c>
    </row>
    <row r="349" spans="1:10" ht="29.25" customHeight="1" x14ac:dyDescent="0.25">
      <c r="A349" s="214">
        <v>4</v>
      </c>
      <c r="B349" s="214"/>
      <c r="C349" s="214"/>
      <c r="D349" s="51" t="s">
        <v>6</v>
      </c>
      <c r="E349" s="62">
        <f>E353+E350</f>
        <v>671.06</v>
      </c>
      <c r="F349" s="62">
        <f t="shared" ref="F349:H349" si="134">F353+F350</f>
        <v>32700</v>
      </c>
      <c r="G349" s="62">
        <f t="shared" si="134"/>
        <v>32700</v>
      </c>
      <c r="H349" s="62">
        <f t="shared" si="134"/>
        <v>0</v>
      </c>
      <c r="I349" s="54">
        <f t="shared" si="77"/>
        <v>0</v>
      </c>
      <c r="J349" s="54">
        <f t="shared" si="78"/>
        <v>0</v>
      </c>
    </row>
    <row r="350" spans="1:10" ht="29.25" customHeight="1" x14ac:dyDescent="0.25">
      <c r="A350" s="214">
        <v>41</v>
      </c>
      <c r="B350" s="214"/>
      <c r="C350" s="214"/>
      <c r="D350" s="51" t="s">
        <v>245</v>
      </c>
      <c r="E350" s="62">
        <f>E351</f>
        <v>0</v>
      </c>
      <c r="F350" s="62">
        <f t="shared" ref="F350:H351" si="135">F351</f>
        <v>2000</v>
      </c>
      <c r="G350" s="62">
        <f t="shared" si="135"/>
        <v>2000</v>
      </c>
      <c r="H350" s="62">
        <f t="shared" si="135"/>
        <v>0</v>
      </c>
      <c r="I350" s="54">
        <f t="shared" si="77"/>
        <v>0</v>
      </c>
      <c r="J350" s="54" t="e">
        <f t="shared" si="78"/>
        <v>#DIV/0!</v>
      </c>
    </row>
    <row r="351" spans="1:10" ht="29.25" customHeight="1" x14ac:dyDescent="0.25">
      <c r="A351" s="211">
        <v>412</v>
      </c>
      <c r="B351" s="212"/>
      <c r="C351" s="213"/>
      <c r="D351" s="51" t="s">
        <v>221</v>
      </c>
      <c r="E351" s="62">
        <f>E352</f>
        <v>0</v>
      </c>
      <c r="F351" s="62">
        <f t="shared" si="135"/>
        <v>2000</v>
      </c>
      <c r="G351" s="62">
        <f t="shared" si="135"/>
        <v>2000</v>
      </c>
      <c r="H351" s="62">
        <f t="shared" si="135"/>
        <v>0</v>
      </c>
      <c r="I351" s="54">
        <f t="shared" si="77"/>
        <v>0</v>
      </c>
      <c r="J351" s="54" t="e">
        <f t="shared" si="78"/>
        <v>#DIV/0!</v>
      </c>
    </row>
    <row r="352" spans="1:10" ht="29.25" customHeight="1" x14ac:dyDescent="0.25">
      <c r="A352" s="211">
        <v>4123</v>
      </c>
      <c r="B352" s="212"/>
      <c r="C352" s="213"/>
      <c r="D352" s="154" t="s">
        <v>185</v>
      </c>
      <c r="E352" s="62">
        <v>0</v>
      </c>
      <c r="F352" s="62">
        <v>2000</v>
      </c>
      <c r="G352" s="62">
        <f>F352</f>
        <v>2000</v>
      </c>
      <c r="H352" s="62"/>
      <c r="I352" s="54">
        <f t="shared" si="77"/>
        <v>0</v>
      </c>
      <c r="J352" s="54" t="e">
        <f t="shared" si="78"/>
        <v>#DIV/0!</v>
      </c>
    </row>
    <row r="353" spans="1:10" ht="29.25" customHeight="1" x14ac:dyDescent="0.25">
      <c r="A353" s="211">
        <v>42</v>
      </c>
      <c r="B353" s="212"/>
      <c r="C353" s="213"/>
      <c r="D353" s="154" t="s">
        <v>186</v>
      </c>
      <c r="E353" s="62">
        <f>E354+E358+E360</f>
        <v>671.06</v>
      </c>
      <c r="F353" s="62">
        <f>F354+F358+F360</f>
        <v>30700</v>
      </c>
      <c r="G353" s="62">
        <f>G354+G358+G360</f>
        <v>30700</v>
      </c>
      <c r="H353" s="62">
        <f>H354+H358+H360</f>
        <v>0</v>
      </c>
      <c r="I353" s="54">
        <f t="shared" si="77"/>
        <v>0</v>
      </c>
      <c r="J353" s="54">
        <f t="shared" si="78"/>
        <v>0</v>
      </c>
    </row>
    <row r="354" spans="1:10" ht="29.25" customHeight="1" x14ac:dyDescent="0.25">
      <c r="A354" s="211">
        <v>422</v>
      </c>
      <c r="B354" s="212"/>
      <c r="C354" s="213"/>
      <c r="D354" s="154" t="s">
        <v>187</v>
      </c>
      <c r="E354" s="62">
        <f>E355+E356</f>
        <v>671.06</v>
      </c>
      <c r="F354" s="62">
        <f>F355+F357</f>
        <v>29700</v>
      </c>
      <c r="G354" s="62">
        <f>G355+G356+G357</f>
        <v>29700</v>
      </c>
      <c r="H354" s="62">
        <v>0</v>
      </c>
      <c r="I354" s="54">
        <f t="shared" si="77"/>
        <v>0</v>
      </c>
      <c r="J354" s="54">
        <f t="shared" si="78"/>
        <v>0</v>
      </c>
    </row>
    <row r="355" spans="1:10" ht="29.25" customHeight="1" x14ac:dyDescent="0.25">
      <c r="A355" s="214">
        <v>4221</v>
      </c>
      <c r="B355" s="214"/>
      <c r="C355" s="214"/>
      <c r="D355" s="51" t="s">
        <v>94</v>
      </c>
      <c r="E355" s="62">
        <v>671.06</v>
      </c>
      <c r="F355" s="62">
        <v>17700</v>
      </c>
      <c r="G355" s="54">
        <f>F355</f>
        <v>17700</v>
      </c>
      <c r="H355" s="54">
        <v>0</v>
      </c>
      <c r="I355" s="54">
        <f t="shared" si="77"/>
        <v>0</v>
      </c>
      <c r="J355" s="54">
        <f t="shared" si="78"/>
        <v>0</v>
      </c>
    </row>
    <row r="356" spans="1:10" ht="29.25" customHeight="1" x14ac:dyDescent="0.25">
      <c r="A356" s="151">
        <v>4224</v>
      </c>
      <c r="B356" s="152"/>
      <c r="C356" s="153"/>
      <c r="D356" s="51" t="s">
        <v>188</v>
      </c>
      <c r="E356" s="62">
        <v>0</v>
      </c>
      <c r="F356" s="62">
        <v>0</v>
      </c>
      <c r="G356" s="62">
        <f>F356</f>
        <v>0</v>
      </c>
      <c r="H356" s="54">
        <v>0</v>
      </c>
      <c r="I356" s="54" t="e">
        <f t="shared" si="77"/>
        <v>#DIV/0!</v>
      </c>
      <c r="J356" s="54" t="e">
        <f t="shared" si="78"/>
        <v>#DIV/0!</v>
      </c>
    </row>
    <row r="357" spans="1:10" ht="29.25" customHeight="1" x14ac:dyDescent="0.25">
      <c r="A357" s="211">
        <v>4225</v>
      </c>
      <c r="B357" s="212"/>
      <c r="C357" s="213"/>
      <c r="D357" s="51" t="s">
        <v>189</v>
      </c>
      <c r="E357" s="62">
        <v>0</v>
      </c>
      <c r="F357" s="62">
        <v>12000</v>
      </c>
      <c r="G357" s="54">
        <f>F357</f>
        <v>12000</v>
      </c>
      <c r="H357" s="54"/>
      <c r="I357" s="54">
        <f t="shared" ref="I357:I361" si="136">H357/G357*100</f>
        <v>0</v>
      </c>
      <c r="J357" s="54" t="e">
        <f t="shared" ref="J357:J361" si="137">H357/E357*100</f>
        <v>#DIV/0!</v>
      </c>
    </row>
    <row r="358" spans="1:10" ht="29.25" customHeight="1" x14ac:dyDescent="0.25">
      <c r="A358" s="211">
        <v>424</v>
      </c>
      <c r="B358" s="212"/>
      <c r="C358" s="213"/>
      <c r="D358" s="154" t="s">
        <v>250</v>
      </c>
      <c r="E358" s="62">
        <f>E359</f>
        <v>0</v>
      </c>
      <c r="F358" s="62">
        <f t="shared" ref="F358:H358" si="138">F359</f>
        <v>1000</v>
      </c>
      <c r="G358" s="62">
        <f t="shared" si="138"/>
        <v>1000</v>
      </c>
      <c r="H358" s="62">
        <f t="shared" si="138"/>
        <v>0</v>
      </c>
      <c r="I358" s="54">
        <f t="shared" si="136"/>
        <v>0</v>
      </c>
      <c r="J358" s="54" t="e">
        <f t="shared" si="137"/>
        <v>#DIV/0!</v>
      </c>
    </row>
    <row r="359" spans="1:10" ht="29.25" customHeight="1" x14ac:dyDescent="0.25">
      <c r="A359" s="211">
        <v>4241</v>
      </c>
      <c r="B359" s="212"/>
      <c r="C359" s="213"/>
      <c r="D359" s="154" t="s">
        <v>222</v>
      </c>
      <c r="E359" s="62">
        <v>0</v>
      </c>
      <c r="F359" s="62">
        <v>1000</v>
      </c>
      <c r="G359" s="54">
        <f>F359</f>
        <v>1000</v>
      </c>
      <c r="H359" s="54"/>
      <c r="I359" s="54">
        <f t="shared" si="136"/>
        <v>0</v>
      </c>
      <c r="J359" s="54" t="e">
        <f t="shared" si="137"/>
        <v>#DIV/0!</v>
      </c>
    </row>
    <row r="360" spans="1:10" ht="29.25" customHeight="1" x14ac:dyDescent="0.25">
      <c r="A360" s="211">
        <v>426</v>
      </c>
      <c r="B360" s="212"/>
      <c r="C360" s="213"/>
      <c r="D360" s="154" t="s">
        <v>191</v>
      </c>
      <c r="E360" s="62">
        <f>E361</f>
        <v>0</v>
      </c>
      <c r="F360" s="62">
        <f t="shared" ref="F360:G360" si="139">F361</f>
        <v>0</v>
      </c>
      <c r="G360" s="62">
        <f t="shared" si="139"/>
        <v>0</v>
      </c>
      <c r="H360" s="62">
        <v>0</v>
      </c>
      <c r="I360" s="54" t="e">
        <f t="shared" si="136"/>
        <v>#DIV/0!</v>
      </c>
      <c r="J360" s="54" t="e">
        <f t="shared" si="137"/>
        <v>#DIV/0!</v>
      </c>
    </row>
    <row r="361" spans="1:10" ht="33.75" customHeight="1" x14ac:dyDescent="0.25">
      <c r="A361" s="214">
        <v>4262</v>
      </c>
      <c r="B361" s="214"/>
      <c r="C361" s="214"/>
      <c r="D361" s="51" t="s">
        <v>192</v>
      </c>
      <c r="E361" s="62">
        <v>0</v>
      </c>
      <c r="F361" s="62">
        <v>0</v>
      </c>
      <c r="G361" s="54">
        <v>0</v>
      </c>
      <c r="H361" s="54">
        <v>0</v>
      </c>
      <c r="I361" s="54" t="e">
        <f t="shared" si="136"/>
        <v>#DIV/0!</v>
      </c>
      <c r="J361" s="54" t="e">
        <f t="shared" si="137"/>
        <v>#DIV/0!</v>
      </c>
    </row>
    <row r="362" spans="1:10" ht="33.75" customHeight="1" x14ac:dyDescent="0.25">
      <c r="A362" s="219" t="s">
        <v>214</v>
      </c>
      <c r="B362" s="220"/>
      <c r="C362" s="221"/>
      <c r="D362" s="112"/>
      <c r="E362" s="62"/>
      <c r="F362" s="62"/>
      <c r="G362" s="54"/>
      <c r="H362" s="54"/>
      <c r="I362" s="54"/>
      <c r="J362" s="54"/>
    </row>
    <row r="363" spans="1:10" ht="33.75" customHeight="1" x14ac:dyDescent="0.25">
      <c r="A363" s="218" t="s">
        <v>330</v>
      </c>
      <c r="B363" s="218"/>
      <c r="C363" s="218"/>
      <c r="D363" s="156" t="s">
        <v>331</v>
      </c>
      <c r="E363" s="55"/>
      <c r="F363" s="55"/>
      <c r="G363" s="55"/>
      <c r="H363" s="55"/>
      <c r="I363" s="54" t="e">
        <f t="shared" ref="I363:I411" si="140">H363/G363*100</f>
        <v>#DIV/0!</v>
      </c>
      <c r="J363" s="54" t="e">
        <f t="shared" ref="J363:J411" si="141">H363/E363*100</f>
        <v>#DIV/0!</v>
      </c>
    </row>
    <row r="364" spans="1:10" ht="33.75" customHeight="1" x14ac:dyDescent="0.25">
      <c r="A364" s="215">
        <v>56311</v>
      </c>
      <c r="B364" s="216"/>
      <c r="C364" s="217"/>
      <c r="D364" s="156" t="s">
        <v>303</v>
      </c>
      <c r="E364" s="55">
        <f>E365+E400</f>
        <v>58213.020000000004</v>
      </c>
      <c r="F364" s="55">
        <f t="shared" ref="F364:G364" si="142">F365+F400</f>
        <v>0</v>
      </c>
      <c r="G364" s="55">
        <f t="shared" si="142"/>
        <v>0</v>
      </c>
      <c r="H364" s="55">
        <f>H365+H400</f>
        <v>54097.32</v>
      </c>
      <c r="I364" s="54" t="e">
        <f t="shared" si="140"/>
        <v>#DIV/0!</v>
      </c>
      <c r="J364" s="54">
        <f t="shared" si="141"/>
        <v>92.92993216981354</v>
      </c>
    </row>
    <row r="365" spans="1:10" ht="33.75" customHeight="1" x14ac:dyDescent="0.25">
      <c r="A365" s="211">
        <v>3</v>
      </c>
      <c r="B365" s="212"/>
      <c r="C365" s="213"/>
      <c r="D365" s="154" t="s">
        <v>4</v>
      </c>
      <c r="E365" s="55">
        <f>E366+E373</f>
        <v>27539.18</v>
      </c>
      <c r="F365" s="55">
        <f t="shared" ref="F365:G365" si="143">F366+F373</f>
        <v>0</v>
      </c>
      <c r="G365" s="55">
        <f t="shared" si="143"/>
        <v>0</v>
      </c>
      <c r="H365" s="55">
        <f>H366+H373</f>
        <v>38120.400000000001</v>
      </c>
      <c r="I365" s="54" t="e">
        <f t="shared" si="140"/>
        <v>#DIV/0!</v>
      </c>
      <c r="J365" s="54">
        <f t="shared" si="141"/>
        <v>138.42242216362288</v>
      </c>
    </row>
    <row r="366" spans="1:10" ht="33.75" customHeight="1" x14ac:dyDescent="0.25">
      <c r="A366" s="211">
        <v>31</v>
      </c>
      <c r="B366" s="212"/>
      <c r="C366" s="213"/>
      <c r="D366" s="154" t="s">
        <v>5</v>
      </c>
      <c r="E366" s="55">
        <f>E367+E369+E371</f>
        <v>21637.170000000002</v>
      </c>
      <c r="F366" s="55">
        <f t="shared" ref="F366:H366" si="144">F367+F369+F371</f>
        <v>0</v>
      </c>
      <c r="G366" s="55">
        <f t="shared" si="144"/>
        <v>0</v>
      </c>
      <c r="H366" s="55">
        <f t="shared" si="144"/>
        <v>14594.09</v>
      </c>
      <c r="I366" s="54" t="e">
        <f t="shared" si="140"/>
        <v>#DIV/0!</v>
      </c>
      <c r="J366" s="54">
        <f t="shared" si="141"/>
        <v>67.449162713977842</v>
      </c>
    </row>
    <row r="367" spans="1:10" ht="33.75" customHeight="1" x14ac:dyDescent="0.25">
      <c r="A367" s="211">
        <v>311</v>
      </c>
      <c r="B367" s="212"/>
      <c r="C367" s="213"/>
      <c r="D367" s="154" t="s">
        <v>34</v>
      </c>
      <c r="E367" s="55">
        <f>E368</f>
        <v>17885.990000000002</v>
      </c>
      <c r="F367" s="55">
        <f t="shared" ref="F367:H367" si="145">F368</f>
        <v>0</v>
      </c>
      <c r="G367" s="55">
        <f t="shared" si="145"/>
        <v>0</v>
      </c>
      <c r="H367" s="55">
        <f t="shared" si="145"/>
        <v>12183.77</v>
      </c>
      <c r="I367" s="54" t="e">
        <f t="shared" si="140"/>
        <v>#DIV/0!</v>
      </c>
      <c r="J367" s="54">
        <f t="shared" si="141"/>
        <v>68.119069729995374</v>
      </c>
    </row>
    <row r="368" spans="1:10" ht="29.25" customHeight="1" x14ac:dyDescent="0.25">
      <c r="A368" s="214">
        <v>3111</v>
      </c>
      <c r="B368" s="214"/>
      <c r="C368" s="214"/>
      <c r="D368" s="51" t="s">
        <v>35</v>
      </c>
      <c r="E368" s="55">
        <v>17885.990000000002</v>
      </c>
      <c r="F368" s="55">
        <v>0</v>
      </c>
      <c r="G368" s="55">
        <f>F368</f>
        <v>0</v>
      </c>
      <c r="H368" s="55">
        <v>12183.77</v>
      </c>
      <c r="I368" s="54" t="e">
        <f t="shared" si="140"/>
        <v>#DIV/0!</v>
      </c>
      <c r="J368" s="54">
        <f t="shared" si="141"/>
        <v>68.119069729995374</v>
      </c>
    </row>
    <row r="369" spans="1:10" ht="29.25" customHeight="1" x14ac:dyDescent="0.25">
      <c r="A369" s="224">
        <v>312</v>
      </c>
      <c r="B369" s="225"/>
      <c r="C369" s="226"/>
      <c r="D369" s="51" t="s">
        <v>150</v>
      </c>
      <c r="E369" s="55">
        <f>E370</f>
        <v>800</v>
      </c>
      <c r="F369" s="55">
        <f t="shared" ref="F369:H369" si="146">F370</f>
        <v>0</v>
      </c>
      <c r="G369" s="55">
        <f t="shared" si="146"/>
        <v>0</v>
      </c>
      <c r="H369" s="55">
        <f t="shared" si="146"/>
        <v>400</v>
      </c>
      <c r="I369" s="54" t="e">
        <f t="shared" si="140"/>
        <v>#DIV/0!</v>
      </c>
      <c r="J369" s="54">
        <f t="shared" si="141"/>
        <v>50</v>
      </c>
    </row>
    <row r="370" spans="1:10" ht="29.25" customHeight="1" x14ac:dyDescent="0.25">
      <c r="A370" s="224">
        <v>3121</v>
      </c>
      <c r="B370" s="225"/>
      <c r="C370" s="226"/>
      <c r="D370" s="51" t="s">
        <v>150</v>
      </c>
      <c r="E370" s="55">
        <v>800</v>
      </c>
      <c r="F370" s="55">
        <v>0</v>
      </c>
      <c r="G370" s="55">
        <f>F370</f>
        <v>0</v>
      </c>
      <c r="H370" s="55">
        <v>400</v>
      </c>
      <c r="I370" s="54" t="e">
        <f t="shared" si="140"/>
        <v>#DIV/0!</v>
      </c>
      <c r="J370" s="54">
        <f t="shared" si="141"/>
        <v>50</v>
      </c>
    </row>
    <row r="371" spans="1:10" ht="29.25" customHeight="1" x14ac:dyDescent="0.25">
      <c r="A371" s="214">
        <v>313</v>
      </c>
      <c r="B371" s="214"/>
      <c r="C371" s="214"/>
      <c r="D371" s="51" t="s">
        <v>151</v>
      </c>
      <c r="E371" s="55">
        <f>E372</f>
        <v>2951.18</v>
      </c>
      <c r="F371" s="55">
        <f t="shared" ref="F371:H371" si="147">F372</f>
        <v>0</v>
      </c>
      <c r="G371" s="55">
        <f t="shared" si="147"/>
        <v>0</v>
      </c>
      <c r="H371" s="55">
        <f t="shared" si="147"/>
        <v>2010.32</v>
      </c>
      <c r="I371" s="54" t="e">
        <f t="shared" si="140"/>
        <v>#DIV/0!</v>
      </c>
      <c r="J371" s="54">
        <f t="shared" si="141"/>
        <v>68.119193000765804</v>
      </c>
    </row>
    <row r="372" spans="1:10" ht="29.25" customHeight="1" x14ac:dyDescent="0.25">
      <c r="A372" s="211">
        <v>3132</v>
      </c>
      <c r="B372" s="212"/>
      <c r="C372" s="213"/>
      <c r="D372" s="51" t="s">
        <v>152</v>
      </c>
      <c r="E372" s="55">
        <v>2951.18</v>
      </c>
      <c r="F372" s="55">
        <v>0</v>
      </c>
      <c r="G372" s="55">
        <f>F372</f>
        <v>0</v>
      </c>
      <c r="H372" s="55">
        <v>2010.32</v>
      </c>
      <c r="I372" s="54" t="e">
        <f t="shared" si="140"/>
        <v>#DIV/0!</v>
      </c>
      <c r="J372" s="54">
        <f t="shared" si="141"/>
        <v>68.119193000765804</v>
      </c>
    </row>
    <row r="373" spans="1:10" ht="29.25" customHeight="1" x14ac:dyDescent="0.25">
      <c r="A373" s="211">
        <v>32</v>
      </c>
      <c r="B373" s="212"/>
      <c r="C373" s="213"/>
      <c r="D373" s="154" t="s">
        <v>13</v>
      </c>
      <c r="E373" s="55">
        <f>E374+E379+E385+E393+E395</f>
        <v>5902.01</v>
      </c>
      <c r="F373" s="55">
        <f t="shared" ref="F373:H373" si="148">F374+F379+F385+F393+F395</f>
        <v>0</v>
      </c>
      <c r="G373" s="55">
        <f t="shared" si="148"/>
        <v>0</v>
      </c>
      <c r="H373" s="55">
        <f t="shared" si="148"/>
        <v>23526.31</v>
      </c>
      <c r="I373" s="54" t="e">
        <f t="shared" si="140"/>
        <v>#DIV/0!</v>
      </c>
      <c r="J373" s="54">
        <f t="shared" si="141"/>
        <v>398.61521752758807</v>
      </c>
    </row>
    <row r="374" spans="1:10" ht="29.25" customHeight="1" x14ac:dyDescent="0.25">
      <c r="A374" s="211">
        <v>321</v>
      </c>
      <c r="B374" s="212"/>
      <c r="C374" s="213"/>
      <c r="D374" s="154" t="s">
        <v>239</v>
      </c>
      <c r="E374" s="55">
        <f>E375+E376+E377+E378</f>
        <v>5034.28</v>
      </c>
      <c r="F374" s="55">
        <f t="shared" ref="F374:H374" si="149">F375+F376+F377+F378</f>
        <v>0</v>
      </c>
      <c r="G374" s="55">
        <f t="shared" si="149"/>
        <v>0</v>
      </c>
      <c r="H374" s="55">
        <f t="shared" si="149"/>
        <v>16624.27</v>
      </c>
      <c r="I374" s="54" t="e">
        <f t="shared" si="140"/>
        <v>#DIV/0!</v>
      </c>
      <c r="J374" s="54">
        <f t="shared" si="141"/>
        <v>330.22140206742574</v>
      </c>
    </row>
    <row r="375" spans="1:10" ht="29.25" customHeight="1" x14ac:dyDescent="0.25">
      <c r="A375" s="214">
        <v>3211</v>
      </c>
      <c r="B375" s="214"/>
      <c r="C375" s="214"/>
      <c r="D375" s="51" t="s">
        <v>37</v>
      </c>
      <c r="E375" s="55">
        <v>2969</v>
      </c>
      <c r="F375" s="55">
        <v>0</v>
      </c>
      <c r="G375" s="55">
        <f>F375</f>
        <v>0</v>
      </c>
      <c r="H375" s="55">
        <v>14254.69</v>
      </c>
      <c r="I375" s="54" t="e">
        <f t="shared" si="140"/>
        <v>#DIV/0!</v>
      </c>
      <c r="J375" s="54">
        <f t="shared" si="141"/>
        <v>480.11754799595832</v>
      </c>
    </row>
    <row r="376" spans="1:10" ht="29.25" customHeight="1" x14ac:dyDescent="0.25">
      <c r="A376" s="214">
        <v>3212</v>
      </c>
      <c r="B376" s="214"/>
      <c r="C376" s="214"/>
      <c r="D376" s="51" t="s">
        <v>207</v>
      </c>
      <c r="E376" s="55">
        <v>917.78</v>
      </c>
      <c r="F376" s="55">
        <v>0</v>
      </c>
      <c r="G376" s="55">
        <v>0</v>
      </c>
      <c r="H376" s="55">
        <v>404.58</v>
      </c>
      <c r="I376" s="54" t="e">
        <f t="shared" si="140"/>
        <v>#DIV/0!</v>
      </c>
      <c r="J376" s="54">
        <f t="shared" si="141"/>
        <v>44.082459848765495</v>
      </c>
    </row>
    <row r="377" spans="1:10" ht="29.25" customHeight="1" x14ac:dyDescent="0.25">
      <c r="A377" s="214">
        <v>3213</v>
      </c>
      <c r="B377" s="214"/>
      <c r="C377" s="214"/>
      <c r="D377" s="51" t="s">
        <v>155</v>
      </c>
      <c r="E377" s="55">
        <v>999</v>
      </c>
      <c r="F377" s="55">
        <v>0</v>
      </c>
      <c r="G377" s="55">
        <v>0</v>
      </c>
      <c r="H377" s="55">
        <v>1965</v>
      </c>
      <c r="I377" s="54" t="e">
        <f t="shared" si="140"/>
        <v>#DIV/0!</v>
      </c>
      <c r="J377" s="54">
        <f t="shared" si="141"/>
        <v>196.6966966966967</v>
      </c>
    </row>
    <row r="378" spans="1:10" ht="29.25" customHeight="1" x14ac:dyDescent="0.25">
      <c r="A378" s="214">
        <v>3214</v>
      </c>
      <c r="B378" s="214"/>
      <c r="C378" s="214"/>
      <c r="D378" s="51" t="s">
        <v>156</v>
      </c>
      <c r="E378" s="55">
        <v>148.5</v>
      </c>
      <c r="F378" s="55">
        <v>0</v>
      </c>
      <c r="G378" s="98">
        <v>0</v>
      </c>
      <c r="H378" s="98">
        <v>0</v>
      </c>
      <c r="I378" s="54" t="e">
        <f t="shared" si="140"/>
        <v>#DIV/0!</v>
      </c>
      <c r="J378" s="54">
        <f t="shared" si="141"/>
        <v>0</v>
      </c>
    </row>
    <row r="379" spans="1:10" ht="29.25" customHeight="1" x14ac:dyDescent="0.25">
      <c r="A379" s="211">
        <v>322</v>
      </c>
      <c r="B379" s="212"/>
      <c r="C379" s="213"/>
      <c r="D379" s="51" t="s">
        <v>157</v>
      </c>
      <c r="E379" s="55">
        <f>E380+E381+E382+E383+E384</f>
        <v>327.73</v>
      </c>
      <c r="F379" s="55">
        <f t="shared" ref="F379:H379" si="150">F380+F381+F382+F383+F384</f>
        <v>0</v>
      </c>
      <c r="G379" s="55">
        <f t="shared" si="150"/>
        <v>0</v>
      </c>
      <c r="H379" s="55">
        <f t="shared" si="150"/>
        <v>433.72</v>
      </c>
      <c r="I379" s="54" t="e">
        <f t="shared" si="140"/>
        <v>#DIV/0!</v>
      </c>
      <c r="J379" s="54">
        <f t="shared" si="141"/>
        <v>132.34064626369269</v>
      </c>
    </row>
    <row r="380" spans="1:10" ht="29.25" customHeight="1" x14ac:dyDescent="0.25">
      <c r="A380" s="211">
        <v>3221</v>
      </c>
      <c r="B380" s="212"/>
      <c r="C380" s="213"/>
      <c r="D380" s="154" t="s">
        <v>158</v>
      </c>
      <c r="E380" s="55">
        <v>0</v>
      </c>
      <c r="F380" s="55">
        <v>0</v>
      </c>
      <c r="G380" s="55">
        <f>F380</f>
        <v>0</v>
      </c>
      <c r="H380" s="98">
        <v>0</v>
      </c>
      <c r="I380" s="54" t="e">
        <f t="shared" si="140"/>
        <v>#DIV/0!</v>
      </c>
      <c r="J380" s="54" t="e">
        <f t="shared" si="141"/>
        <v>#DIV/0!</v>
      </c>
    </row>
    <row r="381" spans="1:10" ht="29.25" customHeight="1" x14ac:dyDescent="0.25">
      <c r="A381" s="211">
        <v>3222</v>
      </c>
      <c r="B381" s="212"/>
      <c r="C381" s="213"/>
      <c r="D381" s="154" t="s">
        <v>251</v>
      </c>
      <c r="E381" s="55">
        <v>0</v>
      </c>
      <c r="F381" s="55">
        <v>0</v>
      </c>
      <c r="G381" s="55">
        <f t="shared" ref="G381:G384" si="151">F381</f>
        <v>0</v>
      </c>
      <c r="H381" s="55">
        <v>84.39</v>
      </c>
      <c r="I381" s="54" t="e">
        <f t="shared" si="140"/>
        <v>#DIV/0!</v>
      </c>
      <c r="J381" s="54" t="e">
        <f t="shared" si="141"/>
        <v>#DIV/0!</v>
      </c>
    </row>
    <row r="382" spans="1:10" ht="29.25" customHeight="1" x14ac:dyDescent="0.25">
      <c r="A382" s="211">
        <v>3224</v>
      </c>
      <c r="B382" s="212"/>
      <c r="C382" s="213"/>
      <c r="D382" s="154" t="s">
        <v>160</v>
      </c>
      <c r="E382" s="55">
        <v>254.83</v>
      </c>
      <c r="F382" s="55">
        <v>0</v>
      </c>
      <c r="G382" s="55">
        <f t="shared" si="151"/>
        <v>0</v>
      </c>
      <c r="H382" s="55">
        <v>32.17</v>
      </c>
      <c r="I382" s="54" t="e">
        <f t="shared" si="140"/>
        <v>#DIV/0!</v>
      </c>
      <c r="J382" s="54">
        <f t="shared" si="141"/>
        <v>12.624102342738297</v>
      </c>
    </row>
    <row r="383" spans="1:10" ht="29.25" customHeight="1" x14ac:dyDescent="0.25">
      <c r="A383" s="211">
        <v>3225</v>
      </c>
      <c r="B383" s="212"/>
      <c r="C383" s="213"/>
      <c r="D383" s="154" t="s">
        <v>201</v>
      </c>
      <c r="E383" s="55">
        <v>0</v>
      </c>
      <c r="F383" s="55">
        <v>0</v>
      </c>
      <c r="G383" s="55">
        <f t="shared" si="151"/>
        <v>0</v>
      </c>
      <c r="H383" s="55">
        <v>317.16000000000003</v>
      </c>
      <c r="I383" s="54" t="e">
        <f t="shared" si="140"/>
        <v>#DIV/0!</v>
      </c>
      <c r="J383" s="54" t="e">
        <f t="shared" si="141"/>
        <v>#DIV/0!</v>
      </c>
    </row>
    <row r="384" spans="1:10" ht="29.25" customHeight="1" x14ac:dyDescent="0.25">
      <c r="A384" s="211">
        <v>3227</v>
      </c>
      <c r="B384" s="212"/>
      <c r="C384" s="213"/>
      <c r="D384" s="154" t="s">
        <v>161</v>
      </c>
      <c r="E384" s="55">
        <v>72.900000000000006</v>
      </c>
      <c r="F384" s="55">
        <v>0</v>
      </c>
      <c r="G384" s="55">
        <f t="shared" si="151"/>
        <v>0</v>
      </c>
      <c r="H384" s="55">
        <v>0</v>
      </c>
      <c r="I384" s="54" t="e">
        <f t="shared" si="140"/>
        <v>#DIV/0!</v>
      </c>
      <c r="J384" s="54">
        <f t="shared" si="141"/>
        <v>0</v>
      </c>
    </row>
    <row r="385" spans="1:10" ht="29.25" customHeight="1" x14ac:dyDescent="0.25">
      <c r="A385" s="211">
        <v>323</v>
      </c>
      <c r="B385" s="212"/>
      <c r="C385" s="213"/>
      <c r="D385" s="51" t="s">
        <v>162</v>
      </c>
      <c r="E385" s="55">
        <f>E386+E387+E388+E389+E390+E391+E392</f>
        <v>0</v>
      </c>
      <c r="F385" s="55">
        <f t="shared" ref="F385:H385" si="152">F386+F387+F388+F389+F390+F391+F392</f>
        <v>0</v>
      </c>
      <c r="G385" s="55">
        <f t="shared" si="152"/>
        <v>0</v>
      </c>
      <c r="H385" s="55">
        <f t="shared" si="152"/>
        <v>2600</v>
      </c>
      <c r="I385" s="54" t="e">
        <f t="shared" si="140"/>
        <v>#DIV/0!</v>
      </c>
      <c r="J385" s="54" t="e">
        <f t="shared" si="141"/>
        <v>#DIV/0!</v>
      </c>
    </row>
    <row r="386" spans="1:10" ht="29.25" customHeight="1" x14ac:dyDescent="0.25">
      <c r="A386" s="211">
        <v>3231</v>
      </c>
      <c r="B386" s="212"/>
      <c r="C386" s="213"/>
      <c r="D386" s="51" t="s">
        <v>163</v>
      </c>
      <c r="E386" s="55">
        <v>0</v>
      </c>
      <c r="F386" s="55">
        <v>0</v>
      </c>
      <c r="G386" s="55">
        <f>F386</f>
        <v>0</v>
      </c>
      <c r="H386" s="55">
        <v>0</v>
      </c>
      <c r="I386" s="54" t="e">
        <f t="shared" si="140"/>
        <v>#DIV/0!</v>
      </c>
      <c r="J386" s="54" t="e">
        <f t="shared" si="141"/>
        <v>#DIV/0!</v>
      </c>
    </row>
    <row r="387" spans="1:10" ht="29.25" customHeight="1" x14ac:dyDescent="0.25">
      <c r="A387" s="211">
        <v>3232</v>
      </c>
      <c r="B387" s="212"/>
      <c r="C387" s="213"/>
      <c r="D387" s="51" t="s">
        <v>164</v>
      </c>
      <c r="E387" s="55">
        <v>0</v>
      </c>
      <c r="F387" s="55">
        <v>0</v>
      </c>
      <c r="G387" s="55">
        <f t="shared" ref="G387:G392" si="153">F387</f>
        <v>0</v>
      </c>
      <c r="H387" s="55">
        <v>0</v>
      </c>
      <c r="I387" s="54" t="e">
        <f t="shared" si="140"/>
        <v>#DIV/0!</v>
      </c>
      <c r="J387" s="54" t="e">
        <f t="shared" si="141"/>
        <v>#DIV/0!</v>
      </c>
    </row>
    <row r="388" spans="1:10" ht="29.25" customHeight="1" x14ac:dyDescent="0.25">
      <c r="A388" s="211">
        <v>3233</v>
      </c>
      <c r="B388" s="212"/>
      <c r="C388" s="213"/>
      <c r="D388" s="154" t="s">
        <v>165</v>
      </c>
      <c r="E388" s="55">
        <v>0</v>
      </c>
      <c r="F388" s="55">
        <v>0</v>
      </c>
      <c r="G388" s="55">
        <f t="shared" si="153"/>
        <v>0</v>
      </c>
      <c r="H388" s="55">
        <v>2600</v>
      </c>
      <c r="I388" s="54" t="e">
        <f t="shared" si="140"/>
        <v>#DIV/0!</v>
      </c>
      <c r="J388" s="54" t="e">
        <f t="shared" si="141"/>
        <v>#DIV/0!</v>
      </c>
    </row>
    <row r="389" spans="1:10" ht="29.25" customHeight="1" x14ac:dyDescent="0.25">
      <c r="A389" s="211">
        <v>3235</v>
      </c>
      <c r="B389" s="212"/>
      <c r="C389" s="213"/>
      <c r="D389" s="154" t="s">
        <v>167</v>
      </c>
      <c r="E389" s="55">
        <v>0</v>
      </c>
      <c r="F389" s="55">
        <v>0</v>
      </c>
      <c r="G389" s="55">
        <f t="shared" si="153"/>
        <v>0</v>
      </c>
      <c r="H389" s="55">
        <v>0</v>
      </c>
      <c r="I389" s="54" t="e">
        <f t="shared" si="140"/>
        <v>#DIV/0!</v>
      </c>
      <c r="J389" s="54" t="e">
        <f t="shared" si="141"/>
        <v>#DIV/0!</v>
      </c>
    </row>
    <row r="390" spans="1:10" ht="29.25" customHeight="1" x14ac:dyDescent="0.25">
      <c r="A390" s="211">
        <v>3237</v>
      </c>
      <c r="B390" s="212"/>
      <c r="C390" s="213"/>
      <c r="D390" s="154" t="s">
        <v>169</v>
      </c>
      <c r="E390" s="55">
        <v>0</v>
      </c>
      <c r="F390" s="55">
        <v>0</v>
      </c>
      <c r="G390" s="55">
        <f t="shared" si="153"/>
        <v>0</v>
      </c>
      <c r="H390" s="55">
        <v>0</v>
      </c>
      <c r="I390" s="54" t="e">
        <f t="shared" si="140"/>
        <v>#DIV/0!</v>
      </c>
      <c r="J390" s="54" t="e">
        <f t="shared" si="141"/>
        <v>#DIV/0!</v>
      </c>
    </row>
    <row r="391" spans="1:10" ht="29.25" customHeight="1" x14ac:dyDescent="0.25">
      <c r="A391" s="151">
        <v>3238</v>
      </c>
      <c r="B391" s="152"/>
      <c r="C391" s="153"/>
      <c r="D391" s="154" t="s">
        <v>170</v>
      </c>
      <c r="E391" s="55">
        <v>0</v>
      </c>
      <c r="F391" s="55">
        <v>0</v>
      </c>
      <c r="G391" s="55">
        <f t="shared" si="153"/>
        <v>0</v>
      </c>
      <c r="H391" s="55">
        <v>0</v>
      </c>
      <c r="I391" s="54" t="e">
        <f t="shared" si="140"/>
        <v>#DIV/0!</v>
      </c>
      <c r="J391" s="54" t="e">
        <f t="shared" si="141"/>
        <v>#DIV/0!</v>
      </c>
    </row>
    <row r="392" spans="1:10" ht="29.25" customHeight="1" x14ac:dyDescent="0.25">
      <c r="A392" s="211">
        <v>3239</v>
      </c>
      <c r="B392" s="212"/>
      <c r="C392" s="213"/>
      <c r="D392" s="154" t="s">
        <v>171</v>
      </c>
      <c r="E392" s="55">
        <v>0</v>
      </c>
      <c r="F392" s="55">
        <v>0</v>
      </c>
      <c r="G392" s="55">
        <f t="shared" si="153"/>
        <v>0</v>
      </c>
      <c r="H392" s="55">
        <v>0</v>
      </c>
      <c r="I392" s="54" t="e">
        <f t="shared" si="140"/>
        <v>#DIV/0!</v>
      </c>
      <c r="J392" s="54" t="e">
        <f t="shared" si="141"/>
        <v>#DIV/0!</v>
      </c>
    </row>
    <row r="393" spans="1:10" ht="29.25" customHeight="1" x14ac:dyDescent="0.25">
      <c r="A393" s="214">
        <v>324</v>
      </c>
      <c r="B393" s="214"/>
      <c r="C393" s="214"/>
      <c r="D393" s="51" t="s">
        <v>202</v>
      </c>
      <c r="E393" s="55">
        <f>E394</f>
        <v>0</v>
      </c>
      <c r="F393" s="55">
        <f t="shared" ref="F393:H393" si="154">F394</f>
        <v>0</v>
      </c>
      <c r="G393" s="55">
        <f t="shared" si="154"/>
        <v>0</v>
      </c>
      <c r="H393" s="55">
        <f t="shared" si="154"/>
        <v>1130.57</v>
      </c>
      <c r="I393" s="54" t="e">
        <f t="shared" si="140"/>
        <v>#DIV/0!</v>
      </c>
      <c r="J393" s="54" t="e">
        <f t="shared" si="141"/>
        <v>#DIV/0!</v>
      </c>
    </row>
    <row r="394" spans="1:10" ht="29.25" customHeight="1" x14ac:dyDescent="0.25">
      <c r="A394" s="214">
        <v>3241</v>
      </c>
      <c r="B394" s="214"/>
      <c r="C394" s="214"/>
      <c r="D394" s="51" t="s">
        <v>202</v>
      </c>
      <c r="E394" s="55">
        <v>0</v>
      </c>
      <c r="F394" s="55">
        <v>0</v>
      </c>
      <c r="G394" s="55">
        <f>F394</f>
        <v>0</v>
      </c>
      <c r="H394" s="55">
        <v>1130.57</v>
      </c>
      <c r="I394" s="54" t="e">
        <f t="shared" si="140"/>
        <v>#DIV/0!</v>
      </c>
      <c r="J394" s="54" t="e">
        <f t="shared" si="141"/>
        <v>#DIV/0!</v>
      </c>
    </row>
    <row r="395" spans="1:10" ht="29.25" customHeight="1" x14ac:dyDescent="0.25">
      <c r="A395" s="211">
        <v>329</v>
      </c>
      <c r="B395" s="212"/>
      <c r="C395" s="213"/>
      <c r="D395" s="51" t="s">
        <v>173</v>
      </c>
      <c r="E395" s="55">
        <f>E396+E397+E398</f>
        <v>540</v>
      </c>
      <c r="F395" s="55">
        <f t="shared" ref="F395:H395" si="155">F396+F397+F398</f>
        <v>0</v>
      </c>
      <c r="G395" s="55">
        <f t="shared" si="155"/>
        <v>0</v>
      </c>
      <c r="H395" s="55">
        <f t="shared" si="155"/>
        <v>2737.75</v>
      </c>
      <c r="I395" s="54" t="e">
        <f t="shared" si="140"/>
        <v>#DIV/0!</v>
      </c>
      <c r="J395" s="54">
        <f t="shared" si="141"/>
        <v>506.9907407407407</v>
      </c>
    </row>
    <row r="396" spans="1:10" ht="29.25" customHeight="1" x14ac:dyDescent="0.25">
      <c r="A396" s="151">
        <v>3293</v>
      </c>
      <c r="B396" s="152"/>
      <c r="C396" s="153"/>
      <c r="D396" s="51" t="s">
        <v>175</v>
      </c>
      <c r="E396" s="55">
        <v>540</v>
      </c>
      <c r="F396" s="55">
        <v>0</v>
      </c>
      <c r="G396" s="55">
        <f>F396</f>
        <v>0</v>
      </c>
      <c r="H396" s="55">
        <v>737.75</v>
      </c>
      <c r="I396" s="54" t="e">
        <f t="shared" si="140"/>
        <v>#DIV/0!</v>
      </c>
      <c r="J396" s="54">
        <f t="shared" si="141"/>
        <v>136.62037037037038</v>
      </c>
    </row>
    <row r="397" spans="1:10" ht="29.25" customHeight="1" x14ac:dyDescent="0.25">
      <c r="A397" s="211">
        <v>3294</v>
      </c>
      <c r="B397" s="212"/>
      <c r="C397" s="213"/>
      <c r="D397" s="154" t="s">
        <v>208</v>
      </c>
      <c r="E397" s="55">
        <v>0</v>
      </c>
      <c r="F397" s="55">
        <v>0</v>
      </c>
      <c r="G397" s="55">
        <f t="shared" ref="G397:G399" si="156">F397</f>
        <v>0</v>
      </c>
      <c r="H397" s="55">
        <v>2000</v>
      </c>
      <c r="I397" s="54" t="e">
        <f t="shared" si="140"/>
        <v>#DIV/0!</v>
      </c>
      <c r="J397" s="54" t="e">
        <f t="shared" si="141"/>
        <v>#DIV/0!</v>
      </c>
    </row>
    <row r="398" spans="1:10" ht="29.25" customHeight="1" x14ac:dyDescent="0.25">
      <c r="A398" s="214">
        <v>3295</v>
      </c>
      <c r="B398" s="214"/>
      <c r="C398" s="214"/>
      <c r="D398" s="51" t="s">
        <v>176</v>
      </c>
      <c r="E398" s="55">
        <v>0</v>
      </c>
      <c r="F398" s="55">
        <v>0</v>
      </c>
      <c r="G398" s="55">
        <f t="shared" si="156"/>
        <v>0</v>
      </c>
      <c r="H398" s="55">
        <v>0</v>
      </c>
      <c r="I398" s="54" t="e">
        <f t="shared" si="140"/>
        <v>#DIV/0!</v>
      </c>
      <c r="J398" s="54" t="e">
        <f t="shared" si="141"/>
        <v>#DIV/0!</v>
      </c>
    </row>
    <row r="399" spans="1:10" ht="29.25" customHeight="1" x14ac:dyDescent="0.25">
      <c r="A399" s="214">
        <v>3299</v>
      </c>
      <c r="B399" s="214"/>
      <c r="C399" s="214"/>
      <c r="D399" s="51" t="s">
        <v>173</v>
      </c>
      <c r="E399" s="55">
        <v>0</v>
      </c>
      <c r="F399" s="55">
        <v>0</v>
      </c>
      <c r="G399" s="55">
        <f t="shared" si="156"/>
        <v>0</v>
      </c>
      <c r="H399" s="55">
        <v>0</v>
      </c>
      <c r="I399" s="54" t="e">
        <f t="shared" si="140"/>
        <v>#DIV/0!</v>
      </c>
      <c r="J399" s="54" t="e">
        <f t="shared" si="141"/>
        <v>#DIV/0!</v>
      </c>
    </row>
    <row r="400" spans="1:10" ht="29.25" customHeight="1" x14ac:dyDescent="0.25">
      <c r="A400" s="214">
        <v>4</v>
      </c>
      <c r="B400" s="214"/>
      <c r="C400" s="214"/>
      <c r="D400" s="51" t="s">
        <v>6</v>
      </c>
      <c r="E400" s="55">
        <f>E401+E404</f>
        <v>30673.84</v>
      </c>
      <c r="F400" s="55">
        <f t="shared" ref="F400:H400" si="157">F401+F404</f>
        <v>0</v>
      </c>
      <c r="G400" s="55">
        <f t="shared" si="157"/>
        <v>0</v>
      </c>
      <c r="H400" s="55">
        <f t="shared" si="157"/>
        <v>15976.92</v>
      </c>
      <c r="I400" s="54" t="e">
        <f t="shared" si="140"/>
        <v>#DIV/0!</v>
      </c>
      <c r="J400" s="54">
        <f t="shared" si="141"/>
        <v>52.086468469549295</v>
      </c>
    </row>
    <row r="401" spans="1:10" ht="29.25" customHeight="1" x14ac:dyDescent="0.25">
      <c r="A401" s="214">
        <v>41</v>
      </c>
      <c r="B401" s="214"/>
      <c r="C401" s="214"/>
      <c r="D401" s="51" t="s">
        <v>245</v>
      </c>
      <c r="E401" s="55">
        <f>E402</f>
        <v>0</v>
      </c>
      <c r="F401" s="55">
        <f t="shared" ref="F401:H402" si="158">F402</f>
        <v>0</v>
      </c>
      <c r="G401" s="55">
        <f t="shared" si="158"/>
        <v>0</v>
      </c>
      <c r="H401" s="55">
        <f t="shared" si="158"/>
        <v>3170</v>
      </c>
      <c r="I401" s="54" t="e">
        <f t="shared" si="140"/>
        <v>#DIV/0!</v>
      </c>
      <c r="J401" s="54" t="e">
        <f t="shared" si="141"/>
        <v>#DIV/0!</v>
      </c>
    </row>
    <row r="402" spans="1:10" ht="29.25" customHeight="1" x14ac:dyDescent="0.25">
      <c r="A402" s="211">
        <v>412</v>
      </c>
      <c r="B402" s="212"/>
      <c r="C402" s="213"/>
      <c r="D402" s="51" t="s">
        <v>221</v>
      </c>
      <c r="E402" s="55">
        <f>E403</f>
        <v>0</v>
      </c>
      <c r="F402" s="55">
        <f t="shared" si="158"/>
        <v>0</v>
      </c>
      <c r="G402" s="55">
        <f t="shared" si="158"/>
        <v>0</v>
      </c>
      <c r="H402" s="55">
        <f t="shared" si="158"/>
        <v>3170</v>
      </c>
      <c r="I402" s="54" t="e">
        <f t="shared" si="140"/>
        <v>#DIV/0!</v>
      </c>
      <c r="J402" s="54" t="e">
        <f t="shared" si="141"/>
        <v>#DIV/0!</v>
      </c>
    </row>
    <row r="403" spans="1:10" ht="29.25" customHeight="1" x14ac:dyDescent="0.25">
      <c r="A403" s="211">
        <v>4123</v>
      </c>
      <c r="B403" s="212"/>
      <c r="C403" s="213"/>
      <c r="D403" s="154" t="s">
        <v>185</v>
      </c>
      <c r="E403" s="55">
        <v>0</v>
      </c>
      <c r="F403" s="55">
        <v>0</v>
      </c>
      <c r="G403" s="55">
        <f>F403</f>
        <v>0</v>
      </c>
      <c r="H403" s="55">
        <v>3170</v>
      </c>
      <c r="I403" s="54" t="e">
        <f t="shared" si="140"/>
        <v>#DIV/0!</v>
      </c>
      <c r="J403" s="54" t="e">
        <f t="shared" si="141"/>
        <v>#DIV/0!</v>
      </c>
    </row>
    <row r="404" spans="1:10" ht="29.25" customHeight="1" x14ac:dyDescent="0.25">
      <c r="A404" s="211">
        <v>42</v>
      </c>
      <c r="B404" s="212"/>
      <c r="C404" s="213"/>
      <c r="D404" s="154" t="s">
        <v>186</v>
      </c>
      <c r="E404" s="55">
        <f>E405+E410</f>
        <v>30673.84</v>
      </c>
      <c r="F404" s="55">
        <f t="shared" ref="F404:H404" si="159">F405+F410</f>
        <v>0</v>
      </c>
      <c r="G404" s="55">
        <f t="shared" si="159"/>
        <v>0</v>
      </c>
      <c r="H404" s="55">
        <f t="shared" si="159"/>
        <v>12806.92</v>
      </c>
      <c r="I404" s="54" t="e">
        <f t="shared" si="140"/>
        <v>#DIV/0!</v>
      </c>
      <c r="J404" s="54">
        <f t="shared" si="141"/>
        <v>41.751929331312937</v>
      </c>
    </row>
    <row r="405" spans="1:10" ht="29.25" customHeight="1" x14ac:dyDescent="0.25">
      <c r="A405" s="211">
        <v>422</v>
      </c>
      <c r="B405" s="212"/>
      <c r="C405" s="213"/>
      <c r="D405" s="154" t="s">
        <v>187</v>
      </c>
      <c r="E405" s="55">
        <f>E406+E407+E408+E409</f>
        <v>30673.84</v>
      </c>
      <c r="F405" s="55">
        <f t="shared" ref="F405:H405" si="160">F406+F407+F408+F409</f>
        <v>0</v>
      </c>
      <c r="G405" s="55">
        <f t="shared" si="160"/>
        <v>0</v>
      </c>
      <c r="H405" s="55">
        <f t="shared" si="160"/>
        <v>12806.92</v>
      </c>
      <c r="I405" s="54" t="e">
        <f t="shared" si="140"/>
        <v>#DIV/0!</v>
      </c>
      <c r="J405" s="54">
        <f t="shared" si="141"/>
        <v>41.751929331312937</v>
      </c>
    </row>
    <row r="406" spans="1:10" ht="29.25" customHeight="1" x14ac:dyDescent="0.25">
      <c r="A406" s="214">
        <v>4221</v>
      </c>
      <c r="B406" s="214"/>
      <c r="C406" s="214"/>
      <c r="D406" s="51" t="s">
        <v>94</v>
      </c>
      <c r="E406" s="55">
        <v>4199.84</v>
      </c>
      <c r="F406" s="55">
        <v>0</v>
      </c>
      <c r="G406" s="55">
        <f>F406</f>
        <v>0</v>
      </c>
      <c r="H406" s="55">
        <v>12806.92</v>
      </c>
      <c r="I406" s="54" t="e">
        <f t="shared" si="140"/>
        <v>#DIV/0!</v>
      </c>
      <c r="J406" s="54">
        <f t="shared" si="141"/>
        <v>304.93828336317574</v>
      </c>
    </row>
    <row r="407" spans="1:10" ht="29.25" customHeight="1" x14ac:dyDescent="0.25">
      <c r="A407" s="151">
        <v>4222</v>
      </c>
      <c r="B407" s="152"/>
      <c r="C407" s="153"/>
      <c r="D407" s="51" t="s">
        <v>274</v>
      </c>
      <c r="E407" s="55">
        <v>0</v>
      </c>
      <c r="F407" s="55">
        <v>0</v>
      </c>
      <c r="G407" s="55">
        <f t="shared" ref="G407:G409" si="161">F407</f>
        <v>0</v>
      </c>
      <c r="H407" s="55">
        <v>0</v>
      </c>
      <c r="I407" s="54" t="e">
        <f t="shared" si="140"/>
        <v>#DIV/0!</v>
      </c>
      <c r="J407" s="54" t="e">
        <f t="shared" si="141"/>
        <v>#DIV/0!</v>
      </c>
    </row>
    <row r="408" spans="1:10" ht="29.25" customHeight="1" x14ac:dyDescent="0.25">
      <c r="A408" s="211">
        <v>4224</v>
      </c>
      <c r="B408" s="212"/>
      <c r="C408" s="213"/>
      <c r="D408" s="51" t="s">
        <v>188</v>
      </c>
      <c r="E408" s="55">
        <v>26474</v>
      </c>
      <c r="F408" s="55">
        <v>0</v>
      </c>
      <c r="G408" s="55">
        <f t="shared" si="161"/>
        <v>0</v>
      </c>
      <c r="H408" s="55">
        <v>0</v>
      </c>
      <c r="I408" s="54" t="e">
        <f t="shared" si="140"/>
        <v>#DIV/0!</v>
      </c>
      <c r="J408" s="54">
        <f t="shared" si="141"/>
        <v>0</v>
      </c>
    </row>
    <row r="409" spans="1:10" ht="29.25" customHeight="1" x14ac:dyDescent="0.25">
      <c r="A409" s="214">
        <v>4225</v>
      </c>
      <c r="B409" s="214"/>
      <c r="C409" s="214"/>
      <c r="D409" s="51" t="s">
        <v>189</v>
      </c>
      <c r="E409" s="55">
        <v>0</v>
      </c>
      <c r="F409" s="55">
        <v>0</v>
      </c>
      <c r="G409" s="55">
        <f t="shared" si="161"/>
        <v>0</v>
      </c>
      <c r="H409" s="55">
        <v>0</v>
      </c>
      <c r="I409" s="54" t="e">
        <f t="shared" si="140"/>
        <v>#DIV/0!</v>
      </c>
      <c r="J409" s="54" t="e">
        <f t="shared" si="141"/>
        <v>#DIV/0!</v>
      </c>
    </row>
    <row r="410" spans="1:10" ht="29.25" customHeight="1" x14ac:dyDescent="0.25">
      <c r="A410" s="214">
        <v>424</v>
      </c>
      <c r="B410" s="214"/>
      <c r="C410" s="214"/>
      <c r="D410" s="51" t="s">
        <v>250</v>
      </c>
      <c r="E410" s="55">
        <f>E411</f>
        <v>0</v>
      </c>
      <c r="F410" s="55">
        <f t="shared" ref="F410:H410" si="162">F411</f>
        <v>0</v>
      </c>
      <c r="G410" s="55">
        <f t="shared" si="162"/>
        <v>0</v>
      </c>
      <c r="H410" s="55">
        <f t="shared" si="162"/>
        <v>0</v>
      </c>
      <c r="I410" s="54" t="e">
        <f t="shared" si="140"/>
        <v>#DIV/0!</v>
      </c>
      <c r="J410" s="54" t="e">
        <f t="shared" si="141"/>
        <v>#DIV/0!</v>
      </c>
    </row>
    <row r="411" spans="1:10" ht="29.25" customHeight="1" x14ac:dyDescent="0.25">
      <c r="A411" s="214">
        <v>4241</v>
      </c>
      <c r="B411" s="214"/>
      <c r="C411" s="214"/>
      <c r="D411" s="51" t="s">
        <v>213</v>
      </c>
      <c r="E411" s="55">
        <v>0</v>
      </c>
      <c r="F411" s="55">
        <v>0</v>
      </c>
      <c r="G411" s="55">
        <f>F411</f>
        <v>0</v>
      </c>
      <c r="H411" s="55">
        <v>0</v>
      </c>
      <c r="I411" s="54" t="e">
        <f t="shared" si="140"/>
        <v>#DIV/0!</v>
      </c>
      <c r="J411" s="54" t="e">
        <f t="shared" si="141"/>
        <v>#DIV/0!</v>
      </c>
    </row>
    <row r="412" spans="1:10" ht="29.25" customHeight="1" x14ac:dyDescent="0.25">
      <c r="A412" s="215" t="s">
        <v>214</v>
      </c>
      <c r="B412" s="216"/>
      <c r="C412" s="217"/>
      <c r="D412" s="105"/>
      <c r="E412" s="55"/>
      <c r="F412" s="55"/>
      <c r="G412" s="55"/>
      <c r="H412" s="55"/>
      <c r="I412" s="54"/>
      <c r="J412" s="54"/>
    </row>
    <row r="413" spans="1:10" ht="29.25" customHeight="1" x14ac:dyDescent="0.25">
      <c r="A413" s="218" t="s">
        <v>330</v>
      </c>
      <c r="B413" s="218"/>
      <c r="C413" s="218"/>
      <c r="D413" s="105" t="s">
        <v>296</v>
      </c>
      <c r="E413" s="55"/>
      <c r="F413" s="55"/>
      <c r="G413" s="55"/>
      <c r="H413" s="55"/>
      <c r="I413" s="54" t="e">
        <f t="shared" ref="I413:I429" si="163">H413/G413*100</f>
        <v>#DIV/0!</v>
      </c>
      <c r="J413" s="54" t="e">
        <f t="shared" ref="J413:J429" si="164">H413/E413*100</f>
        <v>#DIV/0!</v>
      </c>
    </row>
    <row r="414" spans="1:10" ht="29.25" customHeight="1" x14ac:dyDescent="0.25">
      <c r="A414" s="218">
        <v>56311</v>
      </c>
      <c r="B414" s="218"/>
      <c r="C414" s="218"/>
      <c r="D414" s="112" t="s">
        <v>295</v>
      </c>
      <c r="E414" s="55">
        <f>E415</f>
        <v>0</v>
      </c>
      <c r="F414" s="55">
        <f t="shared" ref="F414:H416" si="165">F415</f>
        <v>6500</v>
      </c>
      <c r="G414" s="55">
        <f t="shared" si="165"/>
        <v>6500</v>
      </c>
      <c r="H414" s="55">
        <f t="shared" si="165"/>
        <v>4849.2299999999996</v>
      </c>
      <c r="I414" s="54">
        <f t="shared" si="163"/>
        <v>74.603538461538449</v>
      </c>
      <c r="J414" s="54" t="e">
        <f t="shared" si="164"/>
        <v>#DIV/0!</v>
      </c>
    </row>
    <row r="415" spans="1:10" ht="29.25" customHeight="1" x14ac:dyDescent="0.25">
      <c r="A415" s="211">
        <v>3</v>
      </c>
      <c r="B415" s="212"/>
      <c r="C415" s="213"/>
      <c r="D415" s="154" t="s">
        <v>4</v>
      </c>
      <c r="E415" s="55">
        <f>E416+E421+E428</f>
        <v>0</v>
      </c>
      <c r="F415" s="55">
        <f t="shared" ref="F415:H415" si="166">F416+F421+F428</f>
        <v>6500</v>
      </c>
      <c r="G415" s="55">
        <f t="shared" si="166"/>
        <v>6500</v>
      </c>
      <c r="H415" s="55">
        <f t="shared" si="166"/>
        <v>4849.2299999999996</v>
      </c>
      <c r="I415" s="54">
        <f t="shared" si="163"/>
        <v>74.603538461538449</v>
      </c>
      <c r="J415" s="54" t="e">
        <f t="shared" si="164"/>
        <v>#DIV/0!</v>
      </c>
    </row>
    <row r="416" spans="1:10" ht="29.25" customHeight="1" x14ac:dyDescent="0.25">
      <c r="A416" s="211">
        <v>32</v>
      </c>
      <c r="B416" s="212"/>
      <c r="C416" s="213"/>
      <c r="D416" s="154" t="s">
        <v>13</v>
      </c>
      <c r="E416" s="55">
        <f>E417</f>
        <v>0</v>
      </c>
      <c r="F416" s="55">
        <f t="shared" si="165"/>
        <v>6500</v>
      </c>
      <c r="G416" s="55">
        <f t="shared" si="165"/>
        <v>6500</v>
      </c>
      <c r="H416" s="55">
        <f t="shared" si="165"/>
        <v>421.95</v>
      </c>
      <c r="I416" s="54">
        <f t="shared" si="163"/>
        <v>6.491538461538461</v>
      </c>
      <c r="J416" s="54" t="e">
        <f t="shared" si="164"/>
        <v>#DIV/0!</v>
      </c>
    </row>
    <row r="417" spans="1:10" ht="29.25" customHeight="1" x14ac:dyDescent="0.25">
      <c r="A417" s="211">
        <v>321</v>
      </c>
      <c r="B417" s="212"/>
      <c r="C417" s="213"/>
      <c r="D417" s="154" t="s">
        <v>239</v>
      </c>
      <c r="E417" s="55">
        <f>E418+E419+E420</f>
        <v>0</v>
      </c>
      <c r="F417" s="55">
        <f t="shared" ref="F417:H417" si="167">F418+F419+F420</f>
        <v>6500</v>
      </c>
      <c r="G417" s="55">
        <f t="shared" si="167"/>
        <v>6500</v>
      </c>
      <c r="H417" s="55">
        <f t="shared" si="167"/>
        <v>421.95</v>
      </c>
      <c r="I417" s="54">
        <f t="shared" si="163"/>
        <v>6.491538461538461</v>
      </c>
      <c r="J417" s="54" t="e">
        <f t="shared" si="164"/>
        <v>#DIV/0!</v>
      </c>
    </row>
    <row r="418" spans="1:10" ht="29.25" customHeight="1" x14ac:dyDescent="0.25">
      <c r="A418" s="214">
        <v>3211</v>
      </c>
      <c r="B418" s="214"/>
      <c r="C418" s="214"/>
      <c r="D418" s="51" t="s">
        <v>37</v>
      </c>
      <c r="E418" s="55">
        <v>0</v>
      </c>
      <c r="F418" s="55">
        <v>5000</v>
      </c>
      <c r="G418" s="55">
        <f>F418</f>
        <v>5000</v>
      </c>
      <c r="H418" s="55">
        <v>421.95</v>
      </c>
      <c r="I418" s="54">
        <f t="shared" si="163"/>
        <v>8.4390000000000001</v>
      </c>
      <c r="J418" s="54" t="e">
        <f t="shared" si="164"/>
        <v>#DIV/0!</v>
      </c>
    </row>
    <row r="419" spans="1:10" ht="29.25" customHeight="1" x14ac:dyDescent="0.25">
      <c r="A419" s="214">
        <v>3212</v>
      </c>
      <c r="B419" s="214"/>
      <c r="C419" s="214"/>
      <c r="D419" s="51" t="s">
        <v>207</v>
      </c>
      <c r="E419" s="55">
        <v>0</v>
      </c>
      <c r="F419" s="55">
        <v>0</v>
      </c>
      <c r="G419" s="55">
        <f>F419</f>
        <v>0</v>
      </c>
      <c r="H419" s="55">
        <v>0</v>
      </c>
      <c r="I419" s="54" t="e">
        <f t="shared" si="163"/>
        <v>#DIV/0!</v>
      </c>
      <c r="J419" s="54" t="e">
        <f t="shared" si="164"/>
        <v>#DIV/0!</v>
      </c>
    </row>
    <row r="420" spans="1:10" ht="29.25" customHeight="1" x14ac:dyDescent="0.25">
      <c r="A420" s="214">
        <v>3213</v>
      </c>
      <c r="B420" s="214"/>
      <c r="C420" s="214"/>
      <c r="D420" s="51" t="s">
        <v>155</v>
      </c>
      <c r="E420" s="55">
        <v>0</v>
      </c>
      <c r="F420" s="55">
        <v>1500</v>
      </c>
      <c r="G420" s="55">
        <f>F420</f>
        <v>1500</v>
      </c>
      <c r="H420" s="55">
        <v>0</v>
      </c>
      <c r="I420" s="54">
        <f t="shared" si="163"/>
        <v>0</v>
      </c>
      <c r="J420" s="54" t="e">
        <f t="shared" si="164"/>
        <v>#DIV/0!</v>
      </c>
    </row>
    <row r="421" spans="1:10" ht="29.25" customHeight="1" x14ac:dyDescent="0.25">
      <c r="A421" s="211">
        <v>323</v>
      </c>
      <c r="B421" s="212"/>
      <c r="C421" s="213"/>
      <c r="D421" s="51" t="s">
        <v>162</v>
      </c>
      <c r="E421" s="55">
        <f>E422+E423+E424+E425+E426+E427</f>
        <v>0</v>
      </c>
      <c r="F421" s="55">
        <f t="shared" ref="F421:H421" si="168">F422+F423+F424+F425+F426+F427</f>
        <v>0</v>
      </c>
      <c r="G421" s="55">
        <f t="shared" si="168"/>
        <v>0</v>
      </c>
      <c r="H421" s="55">
        <f t="shared" si="168"/>
        <v>4000</v>
      </c>
      <c r="I421" s="54" t="e">
        <f t="shared" si="163"/>
        <v>#DIV/0!</v>
      </c>
      <c r="J421" s="54" t="e">
        <f t="shared" si="164"/>
        <v>#DIV/0!</v>
      </c>
    </row>
    <row r="422" spans="1:10" ht="29.25" customHeight="1" x14ac:dyDescent="0.25">
      <c r="A422" s="211">
        <v>3232</v>
      </c>
      <c r="B422" s="212"/>
      <c r="C422" s="213"/>
      <c r="D422" s="154" t="s">
        <v>164</v>
      </c>
      <c r="E422" s="55">
        <v>0</v>
      </c>
      <c r="F422" s="55">
        <v>0</v>
      </c>
      <c r="G422" s="55">
        <v>0</v>
      </c>
      <c r="H422" s="55">
        <v>0</v>
      </c>
      <c r="I422" s="54" t="e">
        <f t="shared" si="163"/>
        <v>#DIV/0!</v>
      </c>
      <c r="J422" s="54" t="e">
        <f t="shared" si="164"/>
        <v>#DIV/0!</v>
      </c>
    </row>
    <row r="423" spans="1:10" ht="29.25" customHeight="1" x14ac:dyDescent="0.25">
      <c r="A423" s="211">
        <v>3233</v>
      </c>
      <c r="B423" s="212"/>
      <c r="C423" s="213"/>
      <c r="D423" s="154" t="s">
        <v>165</v>
      </c>
      <c r="E423" s="55">
        <v>0</v>
      </c>
      <c r="F423" s="55">
        <v>0</v>
      </c>
      <c r="G423" s="55">
        <v>0</v>
      </c>
      <c r="H423" s="55">
        <v>0</v>
      </c>
      <c r="I423" s="54" t="e">
        <f t="shared" si="163"/>
        <v>#DIV/0!</v>
      </c>
      <c r="J423" s="54" t="e">
        <f t="shared" si="164"/>
        <v>#DIV/0!</v>
      </c>
    </row>
    <row r="424" spans="1:10" ht="29.25" customHeight="1" x14ac:dyDescent="0.25">
      <c r="A424" s="214">
        <v>3234</v>
      </c>
      <c r="B424" s="214"/>
      <c r="C424" s="214"/>
      <c r="D424" s="51" t="s">
        <v>166</v>
      </c>
      <c r="E424" s="55">
        <v>0</v>
      </c>
      <c r="F424" s="55">
        <v>0</v>
      </c>
      <c r="G424" s="55">
        <v>0</v>
      </c>
      <c r="H424" s="55">
        <v>0</v>
      </c>
      <c r="I424" s="54" t="e">
        <f t="shared" si="163"/>
        <v>#DIV/0!</v>
      </c>
      <c r="J424" s="54" t="e">
        <f t="shared" si="164"/>
        <v>#DIV/0!</v>
      </c>
    </row>
    <row r="425" spans="1:10" ht="29.25" customHeight="1" x14ac:dyDescent="0.25">
      <c r="A425" s="214">
        <v>3235</v>
      </c>
      <c r="B425" s="214"/>
      <c r="C425" s="214"/>
      <c r="D425" s="51" t="s">
        <v>167</v>
      </c>
      <c r="E425" s="55">
        <v>0</v>
      </c>
      <c r="F425" s="55">
        <v>0</v>
      </c>
      <c r="G425" s="55">
        <v>0</v>
      </c>
      <c r="H425" s="55">
        <v>0</v>
      </c>
      <c r="I425" s="54" t="e">
        <f t="shared" si="163"/>
        <v>#DIV/0!</v>
      </c>
      <c r="J425" s="54" t="e">
        <f t="shared" si="164"/>
        <v>#DIV/0!</v>
      </c>
    </row>
    <row r="426" spans="1:10" ht="29.25" customHeight="1" x14ac:dyDescent="0.25">
      <c r="A426" s="211">
        <v>3237</v>
      </c>
      <c r="B426" s="212"/>
      <c r="C426" s="213"/>
      <c r="D426" s="154" t="s">
        <v>169</v>
      </c>
      <c r="E426" s="55">
        <v>0</v>
      </c>
      <c r="F426" s="55">
        <v>0</v>
      </c>
      <c r="G426" s="55">
        <v>0</v>
      </c>
      <c r="H426" s="55">
        <v>4000</v>
      </c>
      <c r="I426" s="54" t="e">
        <f t="shared" si="163"/>
        <v>#DIV/0!</v>
      </c>
      <c r="J426" s="54" t="e">
        <f t="shared" si="164"/>
        <v>#DIV/0!</v>
      </c>
    </row>
    <row r="427" spans="1:10" ht="29.25" customHeight="1" x14ac:dyDescent="0.25">
      <c r="A427" s="211">
        <v>3239</v>
      </c>
      <c r="B427" s="212"/>
      <c r="C427" s="213"/>
      <c r="D427" s="154" t="s">
        <v>171</v>
      </c>
      <c r="E427" s="55">
        <v>0</v>
      </c>
      <c r="F427" s="55">
        <v>0</v>
      </c>
      <c r="G427" s="55">
        <v>0</v>
      </c>
      <c r="H427" s="55">
        <v>0</v>
      </c>
      <c r="I427" s="54" t="e">
        <f t="shared" si="163"/>
        <v>#DIV/0!</v>
      </c>
      <c r="J427" s="54" t="e">
        <f t="shared" si="164"/>
        <v>#DIV/0!</v>
      </c>
    </row>
    <row r="428" spans="1:10" ht="29.25" customHeight="1" x14ac:dyDescent="0.25">
      <c r="A428" s="211">
        <v>329</v>
      </c>
      <c r="B428" s="212"/>
      <c r="C428" s="213"/>
      <c r="D428" s="51" t="s">
        <v>173</v>
      </c>
      <c r="E428" s="55">
        <f>E429</f>
        <v>0</v>
      </c>
      <c r="F428" s="55">
        <f t="shared" ref="F428:H428" si="169">F429</f>
        <v>0</v>
      </c>
      <c r="G428" s="55">
        <f t="shared" si="169"/>
        <v>0</v>
      </c>
      <c r="H428" s="55">
        <f t="shared" si="169"/>
        <v>427.28</v>
      </c>
      <c r="I428" s="54" t="e">
        <f t="shared" si="163"/>
        <v>#DIV/0!</v>
      </c>
      <c r="J428" s="54" t="e">
        <f t="shared" si="164"/>
        <v>#DIV/0!</v>
      </c>
    </row>
    <row r="429" spans="1:10" ht="29.25" customHeight="1" x14ac:dyDescent="0.25">
      <c r="A429" s="211">
        <v>3293</v>
      </c>
      <c r="B429" s="212"/>
      <c r="C429" s="213"/>
      <c r="D429" s="154" t="s">
        <v>175</v>
      </c>
      <c r="E429" s="55">
        <v>0</v>
      </c>
      <c r="F429" s="55">
        <v>0</v>
      </c>
      <c r="G429" s="55">
        <v>0</v>
      </c>
      <c r="H429" s="55">
        <v>427.28</v>
      </c>
      <c r="I429" s="54" t="e">
        <f t="shared" si="163"/>
        <v>#DIV/0!</v>
      </c>
      <c r="J429" s="54" t="e">
        <f t="shared" si="164"/>
        <v>#DIV/0!</v>
      </c>
    </row>
    <row r="430" spans="1:10" ht="29.25" customHeight="1" x14ac:dyDescent="0.25">
      <c r="A430" s="219" t="s">
        <v>214</v>
      </c>
      <c r="B430" s="220"/>
      <c r="C430" s="221"/>
      <c r="D430" s="112"/>
      <c r="E430" s="55"/>
      <c r="F430" s="98"/>
      <c r="G430" s="98"/>
      <c r="H430" s="98"/>
      <c r="I430" s="54"/>
      <c r="J430" s="54"/>
    </row>
    <row r="431" spans="1:10" ht="29.25" customHeight="1" x14ac:dyDescent="0.25">
      <c r="A431" s="218" t="s">
        <v>329</v>
      </c>
      <c r="B431" s="218"/>
      <c r="C431" s="218"/>
      <c r="D431" s="105" t="s">
        <v>328</v>
      </c>
      <c r="E431" s="98"/>
      <c r="F431" s="98"/>
      <c r="G431" s="98"/>
      <c r="H431" s="98"/>
      <c r="I431" s="54" t="e">
        <f t="shared" ref="I431:I471" si="170">H431/G431*100</f>
        <v>#DIV/0!</v>
      </c>
      <c r="J431" s="54" t="e">
        <f t="shared" ref="J431:J471" si="171">H431/E431*100</f>
        <v>#DIV/0!</v>
      </c>
    </row>
    <row r="432" spans="1:10" ht="29.25" customHeight="1" x14ac:dyDescent="0.25">
      <c r="A432" s="215">
        <v>581</v>
      </c>
      <c r="B432" s="216"/>
      <c r="C432" s="217"/>
      <c r="D432" s="160" t="s">
        <v>297</v>
      </c>
      <c r="E432" s="55">
        <f>E433+E458</f>
        <v>0</v>
      </c>
      <c r="F432" s="55">
        <f>F433+F458</f>
        <v>195237</v>
      </c>
      <c r="G432" s="55">
        <f>G458+G433</f>
        <v>195237</v>
      </c>
      <c r="H432" s="55">
        <f>H458+H433</f>
        <v>46342.42</v>
      </c>
      <c r="I432" s="54">
        <f t="shared" si="170"/>
        <v>23.736494619360059</v>
      </c>
      <c r="J432" s="54" t="e">
        <f t="shared" si="171"/>
        <v>#DIV/0!</v>
      </c>
    </row>
    <row r="433" spans="1:10" ht="29.25" customHeight="1" x14ac:dyDescent="0.25">
      <c r="A433" s="211">
        <v>3</v>
      </c>
      <c r="B433" s="212"/>
      <c r="C433" s="213"/>
      <c r="D433" s="154" t="s">
        <v>4</v>
      </c>
      <c r="E433" s="55">
        <f>E434</f>
        <v>0</v>
      </c>
      <c r="F433" s="55">
        <f t="shared" ref="F433:H433" si="172">F434</f>
        <v>97782</v>
      </c>
      <c r="G433" s="55">
        <f t="shared" si="172"/>
        <v>97782</v>
      </c>
      <c r="H433" s="55">
        <f t="shared" si="172"/>
        <v>21660.11</v>
      </c>
      <c r="I433" s="54">
        <f t="shared" si="170"/>
        <v>22.151428688306645</v>
      </c>
      <c r="J433" s="54" t="e">
        <f t="shared" si="171"/>
        <v>#DIV/0!</v>
      </c>
    </row>
    <row r="434" spans="1:10" ht="29.25" customHeight="1" x14ac:dyDescent="0.25">
      <c r="A434" s="151">
        <v>32</v>
      </c>
      <c r="B434" s="152"/>
      <c r="C434" s="153"/>
      <c r="D434" s="51" t="s">
        <v>13</v>
      </c>
      <c r="E434" s="55">
        <f>E435+E438+E445+E454+E452</f>
        <v>0</v>
      </c>
      <c r="F434" s="55">
        <f>F435+F438+F445+F454</f>
        <v>97782</v>
      </c>
      <c r="G434" s="55">
        <f>G435+G438+G445+G454</f>
        <v>97782</v>
      </c>
      <c r="H434" s="55">
        <f>H435+H438+H445+H454+H452</f>
        <v>21660.11</v>
      </c>
      <c r="I434" s="54">
        <f t="shared" si="170"/>
        <v>22.151428688306645</v>
      </c>
      <c r="J434" s="54" t="e">
        <f t="shared" si="171"/>
        <v>#DIV/0!</v>
      </c>
    </row>
    <row r="435" spans="1:10" ht="29.25" customHeight="1" x14ac:dyDescent="0.25">
      <c r="A435" s="211">
        <v>321</v>
      </c>
      <c r="B435" s="212"/>
      <c r="C435" s="213"/>
      <c r="D435" s="154" t="s">
        <v>239</v>
      </c>
      <c r="E435" s="55">
        <f>E436+E437</f>
        <v>0</v>
      </c>
      <c r="F435" s="55">
        <f t="shared" ref="F435:H435" si="173">F436+F437</f>
        <v>46428</v>
      </c>
      <c r="G435" s="55">
        <f t="shared" si="173"/>
        <v>46428</v>
      </c>
      <c r="H435" s="55">
        <f t="shared" si="173"/>
        <v>10537.22</v>
      </c>
      <c r="I435" s="54">
        <f t="shared" si="170"/>
        <v>22.695830102524337</v>
      </c>
      <c r="J435" s="54" t="e">
        <f t="shared" si="171"/>
        <v>#DIV/0!</v>
      </c>
    </row>
    <row r="436" spans="1:10" ht="29.25" customHeight="1" x14ac:dyDescent="0.25">
      <c r="A436" s="214">
        <v>3211</v>
      </c>
      <c r="B436" s="214"/>
      <c r="C436" s="214"/>
      <c r="D436" s="51" t="s">
        <v>37</v>
      </c>
      <c r="E436" s="55">
        <v>0</v>
      </c>
      <c r="F436" s="55">
        <v>30740</v>
      </c>
      <c r="G436" s="55">
        <f>F436</f>
        <v>30740</v>
      </c>
      <c r="H436" s="55">
        <v>10537.22</v>
      </c>
      <c r="I436" s="54">
        <f t="shared" si="170"/>
        <v>34.278529603122962</v>
      </c>
      <c r="J436" s="54" t="e">
        <f t="shared" si="171"/>
        <v>#DIV/0!</v>
      </c>
    </row>
    <row r="437" spans="1:10" ht="29.25" customHeight="1" x14ac:dyDescent="0.25">
      <c r="A437" s="151">
        <v>3213</v>
      </c>
      <c r="B437" s="152"/>
      <c r="C437" s="153"/>
      <c r="D437" s="51" t="s">
        <v>155</v>
      </c>
      <c r="E437" s="55">
        <v>0</v>
      </c>
      <c r="F437" s="55">
        <v>15688</v>
      </c>
      <c r="G437" s="55">
        <f>F437</f>
        <v>15688</v>
      </c>
      <c r="H437" s="55">
        <v>0</v>
      </c>
      <c r="I437" s="54">
        <f t="shared" si="170"/>
        <v>0</v>
      </c>
      <c r="J437" s="54" t="e">
        <f t="shared" si="171"/>
        <v>#DIV/0!</v>
      </c>
    </row>
    <row r="438" spans="1:10" ht="29.25" customHeight="1" x14ac:dyDescent="0.25">
      <c r="A438" s="211">
        <v>322</v>
      </c>
      <c r="B438" s="212"/>
      <c r="C438" s="213"/>
      <c r="D438" s="51" t="s">
        <v>157</v>
      </c>
      <c r="E438" s="55">
        <f>E439+E440+E441+E442+E443+E444</f>
        <v>0</v>
      </c>
      <c r="F438" s="55">
        <f t="shared" ref="F438:G438" si="174">F439+F440+F441+F442+F443+F444</f>
        <v>15792</v>
      </c>
      <c r="G438" s="55">
        <f t="shared" si="174"/>
        <v>15792</v>
      </c>
      <c r="H438" s="55">
        <f>H439+H440+H441+H442+H443+H444</f>
        <v>6433.03</v>
      </c>
      <c r="I438" s="54">
        <f t="shared" si="170"/>
        <v>40.736005572441741</v>
      </c>
      <c r="J438" s="54" t="e">
        <f t="shared" si="171"/>
        <v>#DIV/0!</v>
      </c>
    </row>
    <row r="439" spans="1:10" ht="29.25" customHeight="1" x14ac:dyDescent="0.25">
      <c r="A439" s="211">
        <v>3221</v>
      </c>
      <c r="B439" s="212"/>
      <c r="C439" s="213"/>
      <c r="D439" s="154" t="s">
        <v>158</v>
      </c>
      <c r="E439" s="55">
        <v>0</v>
      </c>
      <c r="F439" s="55">
        <v>700</v>
      </c>
      <c r="G439" s="55">
        <f>F439</f>
        <v>700</v>
      </c>
      <c r="H439" s="55">
        <v>58.93</v>
      </c>
      <c r="I439" s="54">
        <f t="shared" si="170"/>
        <v>8.4185714285714273</v>
      </c>
      <c r="J439" s="54" t="e">
        <f t="shared" si="171"/>
        <v>#DIV/0!</v>
      </c>
    </row>
    <row r="440" spans="1:10" ht="29.25" customHeight="1" x14ac:dyDescent="0.25">
      <c r="A440" s="211">
        <v>3222</v>
      </c>
      <c r="B440" s="212"/>
      <c r="C440" s="213"/>
      <c r="D440" s="154" t="s">
        <v>251</v>
      </c>
      <c r="E440" s="55">
        <v>0</v>
      </c>
      <c r="F440" s="55">
        <v>10742</v>
      </c>
      <c r="G440" s="55">
        <f t="shared" ref="G440:G443" si="175">F440</f>
        <v>10742</v>
      </c>
      <c r="H440" s="55">
        <v>3703.82</v>
      </c>
      <c r="I440" s="54">
        <f t="shared" si="170"/>
        <v>34.479798920126612</v>
      </c>
      <c r="J440" s="54" t="e">
        <f t="shared" si="171"/>
        <v>#DIV/0!</v>
      </c>
    </row>
    <row r="441" spans="1:10" ht="29.25" customHeight="1" x14ac:dyDescent="0.25">
      <c r="A441" s="211">
        <v>3223</v>
      </c>
      <c r="B441" s="212"/>
      <c r="C441" s="213"/>
      <c r="D441" s="154" t="s">
        <v>159</v>
      </c>
      <c r="E441" s="55">
        <v>0</v>
      </c>
      <c r="F441" s="55">
        <v>0</v>
      </c>
      <c r="G441" s="55">
        <f t="shared" si="175"/>
        <v>0</v>
      </c>
      <c r="H441" s="55"/>
      <c r="I441" s="54" t="e">
        <f t="shared" si="170"/>
        <v>#DIV/0!</v>
      </c>
      <c r="J441" s="54" t="e">
        <f t="shared" si="171"/>
        <v>#DIV/0!</v>
      </c>
    </row>
    <row r="442" spans="1:10" ht="29.25" customHeight="1" x14ac:dyDescent="0.25">
      <c r="A442" s="214">
        <v>3224</v>
      </c>
      <c r="B442" s="214"/>
      <c r="C442" s="214"/>
      <c r="D442" s="51" t="s">
        <v>160</v>
      </c>
      <c r="E442" s="55">
        <v>0</v>
      </c>
      <c r="F442" s="55">
        <v>1150</v>
      </c>
      <c r="G442" s="55">
        <f t="shared" si="175"/>
        <v>1150</v>
      </c>
      <c r="H442" s="55">
        <v>333.03</v>
      </c>
      <c r="I442" s="54">
        <f t="shared" si="170"/>
        <v>28.959130434782605</v>
      </c>
      <c r="J442" s="54" t="e">
        <f t="shared" si="171"/>
        <v>#DIV/0!</v>
      </c>
    </row>
    <row r="443" spans="1:10" ht="29.25" customHeight="1" x14ac:dyDescent="0.25">
      <c r="A443" s="214">
        <v>3225</v>
      </c>
      <c r="B443" s="214"/>
      <c r="C443" s="214"/>
      <c r="D443" s="51" t="s">
        <v>201</v>
      </c>
      <c r="E443" s="55">
        <v>0</v>
      </c>
      <c r="F443" s="55">
        <v>3200</v>
      </c>
      <c r="G443" s="55">
        <f t="shared" si="175"/>
        <v>3200</v>
      </c>
      <c r="H443" s="55">
        <v>2337.25</v>
      </c>
      <c r="I443" s="54">
        <f t="shared" si="170"/>
        <v>73.0390625</v>
      </c>
      <c r="J443" s="54" t="e">
        <f t="shared" si="171"/>
        <v>#DIV/0!</v>
      </c>
    </row>
    <row r="444" spans="1:10" ht="29.25" customHeight="1" x14ac:dyDescent="0.25">
      <c r="A444" s="214">
        <v>3227</v>
      </c>
      <c r="B444" s="214"/>
      <c r="C444" s="214"/>
      <c r="D444" s="51" t="s">
        <v>241</v>
      </c>
      <c r="E444" s="55">
        <v>0</v>
      </c>
      <c r="F444" s="55">
        <v>0</v>
      </c>
      <c r="G444" s="55">
        <v>0</v>
      </c>
      <c r="H444" s="55"/>
      <c r="I444" s="54" t="e">
        <f t="shared" si="170"/>
        <v>#DIV/0!</v>
      </c>
      <c r="J444" s="54" t="e">
        <f t="shared" si="171"/>
        <v>#DIV/0!</v>
      </c>
    </row>
    <row r="445" spans="1:10" ht="29.25" customHeight="1" x14ac:dyDescent="0.25">
      <c r="A445" s="211">
        <v>323</v>
      </c>
      <c r="B445" s="212"/>
      <c r="C445" s="213"/>
      <c r="D445" s="51" t="s">
        <v>162</v>
      </c>
      <c r="E445" s="55">
        <f>E446+E447+E448+E449+E450++E451</f>
        <v>0</v>
      </c>
      <c r="F445" s="55">
        <f t="shared" ref="F445:H445" si="176">F446+F447+F448+F449+F450++F451</f>
        <v>33680</v>
      </c>
      <c r="G445" s="55">
        <f t="shared" si="176"/>
        <v>33680</v>
      </c>
      <c r="H445" s="55">
        <f t="shared" si="176"/>
        <v>3466.73</v>
      </c>
      <c r="I445" s="54">
        <f t="shared" si="170"/>
        <v>10.293141330166272</v>
      </c>
      <c r="J445" s="54" t="e">
        <f t="shared" si="171"/>
        <v>#DIV/0!</v>
      </c>
    </row>
    <row r="446" spans="1:10" ht="29.25" customHeight="1" x14ac:dyDescent="0.25">
      <c r="A446" s="211">
        <v>3232</v>
      </c>
      <c r="B446" s="212"/>
      <c r="C446" s="213"/>
      <c r="D446" s="154" t="s">
        <v>164</v>
      </c>
      <c r="E446" s="55">
        <v>0</v>
      </c>
      <c r="F446" s="55">
        <v>12550</v>
      </c>
      <c r="G446" s="55">
        <f>F446</f>
        <v>12550</v>
      </c>
      <c r="H446" s="55"/>
      <c r="I446" s="54">
        <f t="shared" si="170"/>
        <v>0</v>
      </c>
      <c r="J446" s="54" t="e">
        <f t="shared" si="171"/>
        <v>#DIV/0!</v>
      </c>
    </row>
    <row r="447" spans="1:10" ht="29.25" customHeight="1" x14ac:dyDescent="0.25">
      <c r="A447" s="211">
        <v>3233</v>
      </c>
      <c r="B447" s="212"/>
      <c r="C447" s="213"/>
      <c r="D447" s="154" t="s">
        <v>165</v>
      </c>
      <c r="E447" s="55">
        <v>0</v>
      </c>
      <c r="F447" s="55">
        <v>10700</v>
      </c>
      <c r="G447" s="55">
        <f t="shared" ref="G447:G450" si="177">F447</f>
        <v>10700</v>
      </c>
      <c r="H447" s="55"/>
      <c r="I447" s="54">
        <f t="shared" si="170"/>
        <v>0</v>
      </c>
      <c r="J447" s="54" t="e">
        <f t="shared" si="171"/>
        <v>#DIV/0!</v>
      </c>
    </row>
    <row r="448" spans="1:10" ht="29.25" customHeight="1" x14ac:dyDescent="0.25">
      <c r="A448" s="214">
        <v>3234</v>
      </c>
      <c r="B448" s="214"/>
      <c r="C448" s="214"/>
      <c r="D448" s="51" t="s">
        <v>166</v>
      </c>
      <c r="E448" s="55">
        <v>0</v>
      </c>
      <c r="F448" s="55">
        <v>0</v>
      </c>
      <c r="G448" s="55">
        <f t="shared" si="177"/>
        <v>0</v>
      </c>
      <c r="H448" s="55"/>
      <c r="I448" s="54" t="e">
        <f t="shared" si="170"/>
        <v>#DIV/0!</v>
      </c>
      <c r="J448" s="54" t="e">
        <f t="shared" si="171"/>
        <v>#DIV/0!</v>
      </c>
    </row>
    <row r="449" spans="1:10" ht="29.25" customHeight="1" x14ac:dyDescent="0.25">
      <c r="A449" s="214">
        <v>3235</v>
      </c>
      <c r="B449" s="214"/>
      <c r="C449" s="214"/>
      <c r="D449" s="51" t="s">
        <v>167</v>
      </c>
      <c r="E449" s="55">
        <v>0</v>
      </c>
      <c r="F449" s="55">
        <v>830</v>
      </c>
      <c r="G449" s="55">
        <f t="shared" si="177"/>
        <v>830</v>
      </c>
      <c r="H449" s="55">
        <v>3114.29</v>
      </c>
      <c r="I449" s="54">
        <f t="shared" si="170"/>
        <v>375.21566265060244</v>
      </c>
      <c r="J449" s="54" t="e">
        <f t="shared" si="171"/>
        <v>#DIV/0!</v>
      </c>
    </row>
    <row r="450" spans="1:10" ht="29.25" customHeight="1" x14ac:dyDescent="0.25">
      <c r="A450" s="211">
        <v>3237</v>
      </c>
      <c r="B450" s="212"/>
      <c r="C450" s="213"/>
      <c r="D450" s="154" t="s">
        <v>169</v>
      </c>
      <c r="E450" s="55">
        <v>0</v>
      </c>
      <c r="F450" s="55">
        <v>2200</v>
      </c>
      <c r="G450" s="55">
        <f t="shared" si="177"/>
        <v>2200</v>
      </c>
      <c r="H450" s="55">
        <v>313.94</v>
      </c>
      <c r="I450" s="54">
        <f t="shared" si="170"/>
        <v>14.27</v>
      </c>
      <c r="J450" s="54" t="e">
        <f t="shared" si="171"/>
        <v>#DIV/0!</v>
      </c>
    </row>
    <row r="451" spans="1:10" ht="29.25" customHeight="1" x14ac:dyDescent="0.25">
      <c r="A451" s="211">
        <v>3239</v>
      </c>
      <c r="B451" s="212"/>
      <c r="C451" s="213"/>
      <c r="D451" s="154" t="s">
        <v>171</v>
      </c>
      <c r="E451" s="55">
        <v>0</v>
      </c>
      <c r="F451" s="55">
        <v>7400</v>
      </c>
      <c r="G451" s="55">
        <f>F451</f>
        <v>7400</v>
      </c>
      <c r="H451" s="55">
        <v>38.5</v>
      </c>
      <c r="I451" s="54">
        <f t="shared" si="170"/>
        <v>0.52027027027027029</v>
      </c>
      <c r="J451" s="54" t="e">
        <f t="shared" si="171"/>
        <v>#DIV/0!</v>
      </c>
    </row>
    <row r="452" spans="1:10" ht="29.25" customHeight="1" x14ac:dyDescent="0.25">
      <c r="A452" s="214">
        <v>324</v>
      </c>
      <c r="B452" s="214"/>
      <c r="C452" s="214"/>
      <c r="D452" s="51" t="s">
        <v>202</v>
      </c>
      <c r="E452" s="55">
        <f>E453</f>
        <v>0</v>
      </c>
      <c r="F452" s="55">
        <f t="shared" ref="F452:H452" si="178">F453</f>
        <v>0</v>
      </c>
      <c r="G452" s="55">
        <f t="shared" si="178"/>
        <v>0</v>
      </c>
      <c r="H452" s="55">
        <f t="shared" si="178"/>
        <v>1154.3800000000001</v>
      </c>
      <c r="I452" s="54" t="e">
        <f t="shared" si="170"/>
        <v>#DIV/0!</v>
      </c>
      <c r="J452" s="54" t="e">
        <f t="shared" si="171"/>
        <v>#DIV/0!</v>
      </c>
    </row>
    <row r="453" spans="1:10" ht="29.25" customHeight="1" x14ac:dyDescent="0.25">
      <c r="A453" s="214">
        <v>3241</v>
      </c>
      <c r="B453" s="214"/>
      <c r="C453" s="214"/>
      <c r="D453" s="51" t="s">
        <v>202</v>
      </c>
      <c r="E453" s="55">
        <v>0</v>
      </c>
      <c r="F453" s="55">
        <v>0</v>
      </c>
      <c r="G453" s="55">
        <f>F453</f>
        <v>0</v>
      </c>
      <c r="H453" s="55">
        <v>1154.3800000000001</v>
      </c>
      <c r="I453" s="54" t="e">
        <f t="shared" si="170"/>
        <v>#DIV/0!</v>
      </c>
      <c r="J453" s="54" t="e">
        <f t="shared" si="171"/>
        <v>#DIV/0!</v>
      </c>
    </row>
    <row r="454" spans="1:10" ht="29.25" customHeight="1" x14ac:dyDescent="0.25">
      <c r="A454" s="211">
        <v>329</v>
      </c>
      <c r="B454" s="212"/>
      <c r="C454" s="213"/>
      <c r="D454" s="51" t="s">
        <v>173</v>
      </c>
      <c r="E454" s="55">
        <f>E455+E456+E457</f>
        <v>0</v>
      </c>
      <c r="F454" s="55">
        <f>F455+F456+F457</f>
        <v>1882</v>
      </c>
      <c r="G454" s="55">
        <f t="shared" ref="F454:H454" si="179">G455+G456+G457</f>
        <v>1882</v>
      </c>
      <c r="H454" s="55">
        <f t="shared" si="179"/>
        <v>68.75</v>
      </c>
      <c r="I454" s="54">
        <f t="shared" si="170"/>
        <v>3.6530286928799152</v>
      </c>
      <c r="J454" s="54" t="e">
        <f t="shared" si="171"/>
        <v>#DIV/0!</v>
      </c>
    </row>
    <row r="455" spans="1:10" ht="29.25" customHeight="1" x14ac:dyDescent="0.25">
      <c r="A455" s="211">
        <v>3293</v>
      </c>
      <c r="B455" s="212"/>
      <c r="C455" s="213"/>
      <c r="D455" s="154" t="s">
        <v>175</v>
      </c>
      <c r="E455" s="55">
        <v>0</v>
      </c>
      <c r="F455" s="55">
        <v>1232</v>
      </c>
      <c r="G455" s="55">
        <f>F455</f>
        <v>1232</v>
      </c>
      <c r="H455" s="55"/>
      <c r="I455" s="54">
        <f t="shared" si="170"/>
        <v>0</v>
      </c>
      <c r="J455" s="54" t="e">
        <f t="shared" si="171"/>
        <v>#DIV/0!</v>
      </c>
    </row>
    <row r="456" spans="1:10" ht="29.25" customHeight="1" x14ac:dyDescent="0.25">
      <c r="A456" s="211">
        <v>3294</v>
      </c>
      <c r="B456" s="212"/>
      <c r="C456" s="213"/>
      <c r="D456" s="154" t="s">
        <v>208</v>
      </c>
      <c r="E456" s="55">
        <v>0</v>
      </c>
      <c r="F456" s="55">
        <v>650</v>
      </c>
      <c r="G456" s="55">
        <f>F456</f>
        <v>650</v>
      </c>
      <c r="H456" s="55">
        <v>50</v>
      </c>
      <c r="I456" s="54">
        <f t="shared" si="170"/>
        <v>7.6923076923076925</v>
      </c>
      <c r="J456" s="54" t="e">
        <f t="shared" si="171"/>
        <v>#DIV/0!</v>
      </c>
    </row>
    <row r="457" spans="1:10" ht="29.25" customHeight="1" x14ac:dyDescent="0.25">
      <c r="A457" s="211">
        <v>3299</v>
      </c>
      <c r="B457" s="212"/>
      <c r="C457" s="213"/>
      <c r="D457" s="154" t="s">
        <v>173</v>
      </c>
      <c r="E457" s="55">
        <v>0</v>
      </c>
      <c r="F457" s="55">
        <v>0</v>
      </c>
      <c r="G457" s="55">
        <f>F457</f>
        <v>0</v>
      </c>
      <c r="H457" s="55">
        <v>18.75</v>
      </c>
      <c r="I457" s="54" t="e">
        <f t="shared" si="170"/>
        <v>#DIV/0!</v>
      </c>
      <c r="J457" s="54" t="e">
        <f t="shared" si="171"/>
        <v>#DIV/0!</v>
      </c>
    </row>
    <row r="458" spans="1:10" ht="29.25" customHeight="1" x14ac:dyDescent="0.25">
      <c r="A458" s="214">
        <v>4</v>
      </c>
      <c r="B458" s="214"/>
      <c r="C458" s="214"/>
      <c r="D458" s="51" t="s">
        <v>6</v>
      </c>
      <c r="E458" s="55">
        <f>E459+E462</f>
        <v>0</v>
      </c>
      <c r="F458" s="55">
        <f>F459+F462</f>
        <v>97455</v>
      </c>
      <c r="G458" s="55">
        <f t="shared" ref="F458:H458" si="180">G459+G462</f>
        <v>97455</v>
      </c>
      <c r="H458" s="55">
        <f t="shared" si="180"/>
        <v>24682.31</v>
      </c>
      <c r="I458" s="54">
        <f t="shared" si="170"/>
        <v>25.326879072392387</v>
      </c>
      <c r="J458" s="54" t="e">
        <f t="shared" si="171"/>
        <v>#DIV/0!</v>
      </c>
    </row>
    <row r="459" spans="1:10" ht="29.25" customHeight="1" x14ac:dyDescent="0.25">
      <c r="A459" s="214">
        <v>41</v>
      </c>
      <c r="B459" s="214"/>
      <c r="C459" s="214"/>
      <c r="D459" s="51" t="s">
        <v>245</v>
      </c>
      <c r="E459" s="55">
        <f>E460</f>
        <v>0</v>
      </c>
      <c r="F459" s="55">
        <f t="shared" ref="F459:H460" si="181">F460</f>
        <v>2750</v>
      </c>
      <c r="G459" s="55">
        <f t="shared" si="181"/>
        <v>2750</v>
      </c>
      <c r="H459" s="55">
        <f t="shared" si="181"/>
        <v>5000</v>
      </c>
      <c r="I459" s="54">
        <f t="shared" si="170"/>
        <v>181.81818181818181</v>
      </c>
      <c r="J459" s="54" t="e">
        <f t="shared" si="171"/>
        <v>#DIV/0!</v>
      </c>
    </row>
    <row r="460" spans="1:10" ht="29.25" customHeight="1" x14ac:dyDescent="0.25">
      <c r="A460" s="211">
        <v>412</v>
      </c>
      <c r="B460" s="212"/>
      <c r="C460" s="213"/>
      <c r="D460" s="51" t="s">
        <v>221</v>
      </c>
      <c r="E460" s="55">
        <f>E461</f>
        <v>0</v>
      </c>
      <c r="F460" s="55">
        <f t="shared" si="181"/>
        <v>2750</v>
      </c>
      <c r="G460" s="55">
        <f t="shared" si="181"/>
        <v>2750</v>
      </c>
      <c r="H460" s="55">
        <f t="shared" si="181"/>
        <v>5000</v>
      </c>
      <c r="I460" s="54">
        <f t="shared" si="170"/>
        <v>181.81818181818181</v>
      </c>
      <c r="J460" s="54" t="e">
        <f t="shared" si="171"/>
        <v>#DIV/0!</v>
      </c>
    </row>
    <row r="461" spans="1:10" ht="29.25" customHeight="1" x14ac:dyDescent="0.25">
      <c r="A461" s="211">
        <v>4123</v>
      </c>
      <c r="B461" s="212"/>
      <c r="C461" s="213"/>
      <c r="D461" s="154" t="s">
        <v>185</v>
      </c>
      <c r="E461" s="55">
        <v>0</v>
      </c>
      <c r="F461" s="55">
        <v>2750</v>
      </c>
      <c r="G461" s="55">
        <f>F461</f>
        <v>2750</v>
      </c>
      <c r="H461" s="55">
        <v>5000</v>
      </c>
      <c r="I461" s="54">
        <f t="shared" si="170"/>
        <v>181.81818181818181</v>
      </c>
      <c r="J461" s="54" t="e">
        <f t="shared" si="171"/>
        <v>#DIV/0!</v>
      </c>
    </row>
    <row r="462" spans="1:10" ht="29.25" customHeight="1" x14ac:dyDescent="0.25">
      <c r="A462" s="211">
        <v>42</v>
      </c>
      <c r="B462" s="212"/>
      <c r="C462" s="213"/>
      <c r="D462" s="154" t="s">
        <v>243</v>
      </c>
      <c r="E462" s="55">
        <f>E463+E468+E470</f>
        <v>0</v>
      </c>
      <c r="F462" s="55">
        <f>F463+F468+F470</f>
        <v>94705</v>
      </c>
      <c r="G462" s="55">
        <f t="shared" ref="F462:H462" si="182">G463+G468+G470</f>
        <v>94705</v>
      </c>
      <c r="H462" s="55">
        <f t="shared" si="182"/>
        <v>19682.310000000001</v>
      </c>
      <c r="I462" s="54">
        <f t="shared" si="170"/>
        <v>20.782756982207911</v>
      </c>
      <c r="J462" s="54" t="e">
        <f t="shared" si="171"/>
        <v>#DIV/0!</v>
      </c>
    </row>
    <row r="463" spans="1:10" ht="29.25" customHeight="1" x14ac:dyDescent="0.25">
      <c r="A463" s="211">
        <v>422</v>
      </c>
      <c r="B463" s="212"/>
      <c r="C463" s="213"/>
      <c r="D463" s="154" t="s">
        <v>187</v>
      </c>
      <c r="E463" s="55">
        <f>E464+E465+E466+E467</f>
        <v>0</v>
      </c>
      <c r="F463" s="55">
        <f>F464+F465+F466+F467</f>
        <v>81459</v>
      </c>
      <c r="G463" s="55">
        <f t="shared" ref="F463:H463" si="183">G464+G465+G466+G467</f>
        <v>81459</v>
      </c>
      <c r="H463" s="55">
        <f t="shared" si="183"/>
        <v>18243.66</v>
      </c>
      <c r="I463" s="54">
        <f t="shared" si="170"/>
        <v>22.39612565830663</v>
      </c>
      <c r="J463" s="54" t="e">
        <f t="shared" si="171"/>
        <v>#DIV/0!</v>
      </c>
    </row>
    <row r="464" spans="1:10" ht="29.25" customHeight="1" x14ac:dyDescent="0.25">
      <c r="A464" s="214">
        <v>4221</v>
      </c>
      <c r="B464" s="214"/>
      <c r="C464" s="214"/>
      <c r="D464" s="51" t="s">
        <v>94</v>
      </c>
      <c r="E464" s="55">
        <v>0</v>
      </c>
      <c r="F464" s="55">
        <v>25360</v>
      </c>
      <c r="G464" s="55">
        <f>F464</f>
        <v>25360</v>
      </c>
      <c r="H464" s="55">
        <v>18243.66</v>
      </c>
      <c r="I464" s="54">
        <f t="shared" si="170"/>
        <v>71.93872239747634</v>
      </c>
      <c r="J464" s="54" t="e">
        <f t="shared" si="171"/>
        <v>#DIV/0!</v>
      </c>
    </row>
    <row r="465" spans="1:10" ht="29.25" customHeight="1" x14ac:dyDescent="0.25">
      <c r="A465" s="214">
        <v>4224</v>
      </c>
      <c r="B465" s="214"/>
      <c r="C465" s="214"/>
      <c r="D465" s="51" t="s">
        <v>188</v>
      </c>
      <c r="E465" s="55">
        <v>0</v>
      </c>
      <c r="F465" s="55">
        <v>4907</v>
      </c>
      <c r="G465" s="55">
        <f>F465</f>
        <v>4907</v>
      </c>
      <c r="H465" s="55"/>
      <c r="I465" s="54">
        <f t="shared" si="170"/>
        <v>0</v>
      </c>
      <c r="J465" s="54" t="e">
        <f t="shared" si="171"/>
        <v>#DIV/0!</v>
      </c>
    </row>
    <row r="466" spans="1:10" ht="29.25" customHeight="1" x14ac:dyDescent="0.25">
      <c r="A466" s="211">
        <v>4225</v>
      </c>
      <c r="B466" s="212"/>
      <c r="C466" s="213"/>
      <c r="D466" s="51" t="s">
        <v>189</v>
      </c>
      <c r="E466" s="55">
        <v>0</v>
      </c>
      <c r="F466" s="55">
        <f>51192</f>
        <v>51192</v>
      </c>
      <c r="G466" s="55">
        <f>51192</f>
        <v>51192</v>
      </c>
      <c r="H466" s="55"/>
      <c r="I466" s="54">
        <f t="shared" si="170"/>
        <v>0</v>
      </c>
      <c r="J466" s="54" t="e">
        <f t="shared" si="171"/>
        <v>#DIV/0!</v>
      </c>
    </row>
    <row r="467" spans="1:10" ht="29.25" customHeight="1" x14ac:dyDescent="0.25">
      <c r="A467" s="151">
        <v>4227</v>
      </c>
      <c r="B467" s="152"/>
      <c r="C467" s="153"/>
      <c r="D467" s="51" t="s">
        <v>273</v>
      </c>
      <c r="E467" s="55">
        <v>0</v>
      </c>
      <c r="F467" s="55">
        <v>0</v>
      </c>
      <c r="G467" s="55">
        <v>0</v>
      </c>
      <c r="H467" s="55"/>
      <c r="I467" s="54" t="e">
        <f t="shared" si="170"/>
        <v>#DIV/0!</v>
      </c>
      <c r="J467" s="54" t="e">
        <f t="shared" si="171"/>
        <v>#DIV/0!</v>
      </c>
    </row>
    <row r="468" spans="1:10" ht="29.25" customHeight="1" x14ac:dyDescent="0.25">
      <c r="A468" s="211">
        <v>424</v>
      </c>
      <c r="B468" s="212"/>
      <c r="C468" s="213"/>
      <c r="D468" s="154" t="s">
        <v>250</v>
      </c>
      <c r="E468" s="55">
        <f>E469</f>
        <v>0</v>
      </c>
      <c r="F468" s="55">
        <f t="shared" ref="F468:H468" si="184">F469</f>
        <v>896</v>
      </c>
      <c r="G468" s="55">
        <f t="shared" si="184"/>
        <v>896</v>
      </c>
      <c r="H468" s="55">
        <f t="shared" si="184"/>
        <v>0</v>
      </c>
      <c r="I468" s="54">
        <f t="shared" si="170"/>
        <v>0</v>
      </c>
      <c r="J468" s="54" t="e">
        <f t="shared" si="171"/>
        <v>#DIV/0!</v>
      </c>
    </row>
    <row r="469" spans="1:10" ht="29.25" customHeight="1" x14ac:dyDescent="0.25">
      <c r="A469" s="211">
        <v>4241</v>
      </c>
      <c r="B469" s="212"/>
      <c r="C469" s="213"/>
      <c r="D469" s="154" t="s">
        <v>222</v>
      </c>
      <c r="E469" s="55">
        <v>0</v>
      </c>
      <c r="F469" s="55">
        <v>896</v>
      </c>
      <c r="G469" s="55">
        <f>F468</f>
        <v>896</v>
      </c>
      <c r="H469" s="55"/>
      <c r="I469" s="54">
        <f t="shared" si="170"/>
        <v>0</v>
      </c>
      <c r="J469" s="54" t="e">
        <f t="shared" si="171"/>
        <v>#DIV/0!</v>
      </c>
    </row>
    <row r="470" spans="1:10" ht="29.25" customHeight="1" x14ac:dyDescent="0.25">
      <c r="A470" s="211">
        <v>426</v>
      </c>
      <c r="B470" s="212"/>
      <c r="C470" s="213"/>
      <c r="D470" s="154" t="s">
        <v>191</v>
      </c>
      <c r="E470" s="55">
        <f>E471</f>
        <v>0</v>
      </c>
      <c r="F470" s="55">
        <f t="shared" ref="F470:H470" si="185">F471</f>
        <v>12350</v>
      </c>
      <c r="G470" s="55">
        <f t="shared" si="185"/>
        <v>12350</v>
      </c>
      <c r="H470" s="55">
        <f t="shared" si="185"/>
        <v>1438.65</v>
      </c>
      <c r="I470" s="54">
        <f t="shared" si="170"/>
        <v>11.648987854251013</v>
      </c>
      <c r="J470" s="54" t="e">
        <f t="shared" si="171"/>
        <v>#DIV/0!</v>
      </c>
    </row>
    <row r="471" spans="1:10" ht="29.25" customHeight="1" x14ac:dyDescent="0.25">
      <c r="A471" s="214">
        <v>4262</v>
      </c>
      <c r="B471" s="214"/>
      <c r="C471" s="214"/>
      <c r="D471" s="51" t="s">
        <v>192</v>
      </c>
      <c r="E471" s="55">
        <v>0</v>
      </c>
      <c r="F471" s="55">
        <v>12350</v>
      </c>
      <c r="G471" s="55">
        <f>F471</f>
        <v>12350</v>
      </c>
      <c r="H471" s="55">
        <v>1438.65</v>
      </c>
      <c r="I471" s="54">
        <f t="shared" si="170"/>
        <v>11.648987854251013</v>
      </c>
      <c r="J471" s="54" t="e">
        <f t="shared" si="171"/>
        <v>#DIV/0!</v>
      </c>
    </row>
    <row r="472" spans="1:10" ht="29.25" customHeight="1" x14ac:dyDescent="0.25">
      <c r="A472" s="215" t="s">
        <v>214</v>
      </c>
      <c r="B472" s="216"/>
      <c r="C472" s="217"/>
      <c r="D472" s="105"/>
      <c r="E472" s="55"/>
      <c r="F472" s="55"/>
      <c r="G472" s="55"/>
      <c r="H472" s="55"/>
      <c r="I472" s="54"/>
      <c r="J472" s="54"/>
    </row>
    <row r="473" spans="1:10" ht="46.5" customHeight="1" x14ac:dyDescent="0.25">
      <c r="A473" s="218" t="s">
        <v>329</v>
      </c>
      <c r="B473" s="218"/>
      <c r="C473" s="218"/>
      <c r="D473" s="105" t="s">
        <v>296</v>
      </c>
      <c r="E473" s="98"/>
      <c r="F473" s="98"/>
      <c r="G473" s="98"/>
      <c r="H473" s="98"/>
      <c r="I473" s="54" t="e">
        <f t="shared" ref="I473:I485" si="186">H473/G473*100</f>
        <v>#DIV/0!</v>
      </c>
      <c r="J473" s="54" t="e">
        <f t="shared" ref="J473:J485" si="187">H473/E473*100</f>
        <v>#DIV/0!</v>
      </c>
    </row>
    <row r="474" spans="1:10" ht="29.25" customHeight="1" x14ac:dyDescent="0.25">
      <c r="A474" s="218">
        <v>58100</v>
      </c>
      <c r="B474" s="218"/>
      <c r="C474" s="218"/>
      <c r="D474" s="112" t="s">
        <v>295</v>
      </c>
      <c r="E474" s="55">
        <f>E475</f>
        <v>0</v>
      </c>
      <c r="F474" s="55">
        <f t="shared" ref="F474:H474" si="188">F475</f>
        <v>17900</v>
      </c>
      <c r="G474" s="55">
        <f>G475</f>
        <v>17900</v>
      </c>
      <c r="H474" s="55">
        <f t="shared" si="188"/>
        <v>15826.23</v>
      </c>
      <c r="I474" s="54">
        <f t="shared" si="186"/>
        <v>88.414692737430173</v>
      </c>
      <c r="J474" s="54" t="e">
        <f t="shared" si="187"/>
        <v>#DIV/0!</v>
      </c>
    </row>
    <row r="475" spans="1:10" ht="29.25" customHeight="1" x14ac:dyDescent="0.25">
      <c r="A475" s="211">
        <v>3</v>
      </c>
      <c r="B475" s="212"/>
      <c r="C475" s="213"/>
      <c r="D475" s="154" t="s">
        <v>4</v>
      </c>
      <c r="E475" s="55">
        <f>E476+E483</f>
        <v>0</v>
      </c>
      <c r="F475" s="55">
        <f t="shared" ref="F475" si="189">F476+F483</f>
        <v>17900</v>
      </c>
      <c r="G475" s="55">
        <f>G476+G483</f>
        <v>17900</v>
      </c>
      <c r="H475" s="55">
        <f t="shared" ref="H475" si="190">H476+H483</f>
        <v>15826.23</v>
      </c>
      <c r="I475" s="54">
        <f t="shared" si="186"/>
        <v>88.414692737430173</v>
      </c>
      <c r="J475" s="54" t="e">
        <f t="shared" si="187"/>
        <v>#DIV/0!</v>
      </c>
    </row>
    <row r="476" spans="1:10" ht="29.25" customHeight="1" x14ac:dyDescent="0.25">
      <c r="A476" s="211">
        <v>31</v>
      </c>
      <c r="B476" s="212"/>
      <c r="C476" s="213"/>
      <c r="D476" s="154" t="s">
        <v>5</v>
      </c>
      <c r="E476" s="55">
        <f>E477+E479+E481</f>
        <v>0</v>
      </c>
      <c r="F476" s="55">
        <f t="shared" ref="F476:H476" si="191">F477+F479+F481</f>
        <v>17292</v>
      </c>
      <c r="G476" s="55">
        <f t="shared" si="191"/>
        <v>17292</v>
      </c>
      <c r="H476" s="55">
        <f t="shared" si="191"/>
        <v>14382.89</v>
      </c>
      <c r="I476" s="54">
        <f t="shared" si="186"/>
        <v>83.176555632662499</v>
      </c>
      <c r="J476" s="54" t="e">
        <f t="shared" si="187"/>
        <v>#DIV/0!</v>
      </c>
    </row>
    <row r="477" spans="1:10" ht="29.25" customHeight="1" x14ac:dyDescent="0.25">
      <c r="A477" s="211">
        <v>311</v>
      </c>
      <c r="B477" s="212"/>
      <c r="C477" s="213"/>
      <c r="D477" s="154" t="s">
        <v>34</v>
      </c>
      <c r="E477" s="55">
        <f>E478</f>
        <v>0</v>
      </c>
      <c r="F477" s="55">
        <f t="shared" ref="F477:H477" si="192">F478</f>
        <v>14500</v>
      </c>
      <c r="G477" s="55">
        <f>F477</f>
        <v>14500</v>
      </c>
      <c r="H477" s="55">
        <f t="shared" si="192"/>
        <v>12259.85</v>
      </c>
      <c r="I477" s="54">
        <f t="shared" si="186"/>
        <v>84.55068965517242</v>
      </c>
      <c r="J477" s="54" t="e">
        <f t="shared" si="187"/>
        <v>#DIV/0!</v>
      </c>
    </row>
    <row r="478" spans="1:10" ht="29.25" customHeight="1" x14ac:dyDescent="0.25">
      <c r="A478" s="214">
        <v>3111</v>
      </c>
      <c r="B478" s="214"/>
      <c r="C478" s="214"/>
      <c r="D478" s="51" t="s">
        <v>35</v>
      </c>
      <c r="E478" s="55">
        <v>0</v>
      </c>
      <c r="F478" s="55">
        <v>14500</v>
      </c>
      <c r="G478" s="55">
        <f>F478</f>
        <v>14500</v>
      </c>
      <c r="H478" s="55">
        <v>12259.85</v>
      </c>
      <c r="I478" s="54">
        <f t="shared" si="186"/>
        <v>84.55068965517242</v>
      </c>
      <c r="J478" s="54" t="e">
        <f t="shared" si="187"/>
        <v>#DIV/0!</v>
      </c>
    </row>
    <row r="479" spans="1:10" ht="29.25" customHeight="1" x14ac:dyDescent="0.25">
      <c r="A479" s="224">
        <v>312</v>
      </c>
      <c r="B479" s="225"/>
      <c r="C479" s="226"/>
      <c r="D479" s="51" t="s">
        <v>150</v>
      </c>
      <c r="E479" s="55">
        <f>E480</f>
        <v>0</v>
      </c>
      <c r="F479" s="55">
        <f t="shared" ref="F479:H479" si="193">F480</f>
        <v>400</v>
      </c>
      <c r="G479" s="55">
        <f t="shared" si="193"/>
        <v>400</v>
      </c>
      <c r="H479" s="55">
        <f t="shared" si="193"/>
        <v>100</v>
      </c>
      <c r="I479" s="54">
        <f t="shared" si="186"/>
        <v>25</v>
      </c>
      <c r="J479" s="54" t="e">
        <f t="shared" si="187"/>
        <v>#DIV/0!</v>
      </c>
    </row>
    <row r="480" spans="1:10" ht="29.25" customHeight="1" x14ac:dyDescent="0.25">
      <c r="A480" s="224">
        <v>3121</v>
      </c>
      <c r="B480" s="225"/>
      <c r="C480" s="226"/>
      <c r="D480" s="51" t="s">
        <v>150</v>
      </c>
      <c r="E480" s="55">
        <v>0</v>
      </c>
      <c r="F480" s="55">
        <v>400</v>
      </c>
      <c r="G480" s="55">
        <f>F480</f>
        <v>400</v>
      </c>
      <c r="H480" s="55">
        <v>100</v>
      </c>
      <c r="I480" s="54">
        <f t="shared" si="186"/>
        <v>25</v>
      </c>
      <c r="J480" s="54" t="e">
        <f t="shared" si="187"/>
        <v>#DIV/0!</v>
      </c>
    </row>
    <row r="481" spans="1:10" ht="29.25" customHeight="1" x14ac:dyDescent="0.25">
      <c r="A481" s="214">
        <v>313</v>
      </c>
      <c r="B481" s="214"/>
      <c r="C481" s="214"/>
      <c r="D481" s="51" t="s">
        <v>151</v>
      </c>
      <c r="E481" s="55">
        <f>E482</f>
        <v>0</v>
      </c>
      <c r="F481" s="55">
        <f t="shared" ref="F481:H481" si="194">F482</f>
        <v>2392</v>
      </c>
      <c r="G481" s="55">
        <f t="shared" si="194"/>
        <v>2392</v>
      </c>
      <c r="H481" s="55">
        <f t="shared" si="194"/>
        <v>2023.04</v>
      </c>
      <c r="I481" s="54">
        <f t="shared" si="186"/>
        <v>84.575250836120404</v>
      </c>
      <c r="J481" s="54" t="e">
        <f t="shared" si="187"/>
        <v>#DIV/0!</v>
      </c>
    </row>
    <row r="482" spans="1:10" ht="29.25" customHeight="1" x14ac:dyDescent="0.25">
      <c r="A482" s="211">
        <v>3132</v>
      </c>
      <c r="B482" s="212"/>
      <c r="C482" s="213"/>
      <c r="D482" s="51" t="s">
        <v>152</v>
      </c>
      <c r="E482" s="55">
        <v>0</v>
      </c>
      <c r="F482" s="55">
        <v>2392</v>
      </c>
      <c r="G482" s="55">
        <f>F482</f>
        <v>2392</v>
      </c>
      <c r="H482" s="55">
        <v>2023.04</v>
      </c>
      <c r="I482" s="54">
        <f t="shared" si="186"/>
        <v>84.575250836120404</v>
      </c>
      <c r="J482" s="54" t="e">
        <f t="shared" si="187"/>
        <v>#DIV/0!</v>
      </c>
    </row>
    <row r="483" spans="1:10" ht="29.25" customHeight="1" x14ac:dyDescent="0.25">
      <c r="A483" s="211">
        <v>32</v>
      </c>
      <c r="B483" s="212"/>
      <c r="C483" s="213"/>
      <c r="D483" s="154" t="s">
        <v>13</v>
      </c>
      <c r="E483" s="55">
        <f>E484</f>
        <v>0</v>
      </c>
      <c r="F483" s="55">
        <f t="shared" ref="F483:H483" si="195">F484</f>
        <v>608</v>
      </c>
      <c r="G483" s="55">
        <f t="shared" si="195"/>
        <v>608</v>
      </c>
      <c r="H483" s="55">
        <f t="shared" si="195"/>
        <v>1443.34</v>
      </c>
      <c r="I483" s="54">
        <f t="shared" si="186"/>
        <v>237.39144736842107</v>
      </c>
      <c r="J483" s="54" t="e">
        <f t="shared" si="187"/>
        <v>#DIV/0!</v>
      </c>
    </row>
    <row r="484" spans="1:10" ht="29.25" customHeight="1" x14ac:dyDescent="0.25">
      <c r="A484" s="211">
        <v>321</v>
      </c>
      <c r="B484" s="212"/>
      <c r="C484" s="213"/>
      <c r="D484" s="154" t="s">
        <v>239</v>
      </c>
      <c r="E484" s="55">
        <f>E485</f>
        <v>0</v>
      </c>
      <c r="F484" s="55">
        <f>F485</f>
        <v>608</v>
      </c>
      <c r="G484" s="55">
        <f>G485</f>
        <v>608</v>
      </c>
      <c r="H484" s="55">
        <f>H485</f>
        <v>1443.34</v>
      </c>
      <c r="I484" s="54">
        <f t="shared" si="186"/>
        <v>237.39144736842107</v>
      </c>
      <c r="J484" s="54" t="e">
        <f t="shared" si="187"/>
        <v>#DIV/0!</v>
      </c>
    </row>
    <row r="485" spans="1:10" ht="29.25" customHeight="1" x14ac:dyDescent="0.25">
      <c r="A485" s="214">
        <v>3212</v>
      </c>
      <c r="B485" s="214"/>
      <c r="C485" s="214"/>
      <c r="D485" s="51" t="s">
        <v>207</v>
      </c>
      <c r="E485" s="55">
        <v>0</v>
      </c>
      <c r="F485" s="55">
        <v>608</v>
      </c>
      <c r="G485" s="55">
        <f>F485</f>
        <v>608</v>
      </c>
      <c r="H485" s="55">
        <v>1443.34</v>
      </c>
      <c r="I485" s="54">
        <f t="shared" si="186"/>
        <v>237.39144736842107</v>
      </c>
      <c r="J485" s="54" t="e">
        <f t="shared" si="187"/>
        <v>#DIV/0!</v>
      </c>
    </row>
    <row r="486" spans="1:10" ht="29.25" customHeight="1" x14ac:dyDescent="0.25">
      <c r="A486" s="215" t="s">
        <v>211</v>
      </c>
      <c r="B486" s="216"/>
      <c r="C486" s="217"/>
      <c r="D486" s="105" t="s">
        <v>196</v>
      </c>
      <c r="E486" s="62"/>
      <c r="F486" s="62"/>
      <c r="G486" s="54"/>
      <c r="H486" s="54"/>
      <c r="I486" s="54"/>
      <c r="J486" s="54"/>
    </row>
    <row r="487" spans="1:10" ht="44.25" customHeight="1" x14ac:dyDescent="0.25">
      <c r="A487" s="215" t="s">
        <v>211</v>
      </c>
      <c r="B487" s="216"/>
      <c r="C487" s="217"/>
      <c r="D487" s="105" t="s">
        <v>296</v>
      </c>
      <c r="E487" s="62"/>
      <c r="F487" s="62"/>
      <c r="G487" s="54"/>
      <c r="H487" s="54"/>
      <c r="I487" s="54"/>
      <c r="J487" s="54"/>
    </row>
    <row r="488" spans="1:10" ht="29.25" customHeight="1" x14ac:dyDescent="0.25">
      <c r="A488" s="215">
        <v>6</v>
      </c>
      <c r="B488" s="216"/>
      <c r="C488" s="217"/>
      <c r="D488" s="160" t="s">
        <v>295</v>
      </c>
      <c r="E488" s="62">
        <f>E489</f>
        <v>0</v>
      </c>
      <c r="F488" s="62">
        <f t="shared" ref="F488:H488" si="196">F489</f>
        <v>0</v>
      </c>
      <c r="G488" s="62">
        <f t="shared" si="196"/>
        <v>0</v>
      </c>
      <c r="H488" s="62">
        <f t="shared" si="196"/>
        <v>1340</v>
      </c>
      <c r="I488" s="54" t="e">
        <f t="shared" ref="I488:I532" si="197">H488/G488*100</f>
        <v>#DIV/0!</v>
      </c>
      <c r="J488" s="54" t="e">
        <f t="shared" ref="J488:J532" si="198">H488/E488*100</f>
        <v>#DIV/0!</v>
      </c>
    </row>
    <row r="489" spans="1:10" ht="29.25" customHeight="1" x14ac:dyDescent="0.25">
      <c r="A489" s="211">
        <v>3</v>
      </c>
      <c r="B489" s="212"/>
      <c r="C489" s="213"/>
      <c r="D489" s="154" t="s">
        <v>4</v>
      </c>
      <c r="E489" s="55">
        <f>E490+E497</f>
        <v>0</v>
      </c>
      <c r="F489" s="55">
        <f t="shared" ref="F489" si="199">F490+F497</f>
        <v>0</v>
      </c>
      <c r="G489" s="55">
        <f>G490+G497</f>
        <v>0</v>
      </c>
      <c r="H489" s="55">
        <f t="shared" ref="H489" si="200">H490+H497</f>
        <v>1340</v>
      </c>
      <c r="I489" s="54" t="e">
        <f t="shared" si="197"/>
        <v>#DIV/0!</v>
      </c>
      <c r="J489" s="54" t="e">
        <f t="shared" si="198"/>
        <v>#DIV/0!</v>
      </c>
    </row>
    <row r="490" spans="1:10" ht="29.25" customHeight="1" x14ac:dyDescent="0.25">
      <c r="A490" s="211">
        <v>31</v>
      </c>
      <c r="B490" s="212"/>
      <c r="C490" s="213"/>
      <c r="D490" s="154" t="s">
        <v>5</v>
      </c>
      <c r="E490" s="55">
        <f>E491+E493+E495</f>
        <v>0</v>
      </c>
      <c r="F490" s="55">
        <f t="shared" ref="F490:H490" si="201">F491+F493+F495</f>
        <v>0</v>
      </c>
      <c r="G490" s="55">
        <f t="shared" si="201"/>
        <v>0</v>
      </c>
      <c r="H490" s="55">
        <f t="shared" si="201"/>
        <v>0</v>
      </c>
      <c r="I490" s="54" t="e">
        <f t="shared" si="197"/>
        <v>#DIV/0!</v>
      </c>
      <c r="J490" s="54" t="e">
        <f t="shared" si="198"/>
        <v>#DIV/0!</v>
      </c>
    </row>
    <row r="491" spans="1:10" ht="29.25" customHeight="1" x14ac:dyDescent="0.25">
      <c r="A491" s="211">
        <v>311</v>
      </c>
      <c r="B491" s="212"/>
      <c r="C491" s="213"/>
      <c r="D491" s="154" t="s">
        <v>34</v>
      </c>
      <c r="E491" s="55">
        <f>E492</f>
        <v>0</v>
      </c>
      <c r="F491" s="55">
        <f t="shared" ref="F491:H491" si="202">F492</f>
        <v>0</v>
      </c>
      <c r="G491" s="55">
        <f>F491</f>
        <v>0</v>
      </c>
      <c r="H491" s="55">
        <f t="shared" si="202"/>
        <v>0</v>
      </c>
      <c r="I491" s="54" t="e">
        <f t="shared" si="197"/>
        <v>#DIV/0!</v>
      </c>
      <c r="J491" s="54" t="e">
        <f t="shared" si="198"/>
        <v>#DIV/0!</v>
      </c>
    </row>
    <row r="492" spans="1:10" ht="29.25" customHeight="1" x14ac:dyDescent="0.25">
      <c r="A492" s="214">
        <v>3111</v>
      </c>
      <c r="B492" s="214"/>
      <c r="C492" s="214"/>
      <c r="D492" s="51" t="s">
        <v>35</v>
      </c>
      <c r="E492" s="55">
        <v>0</v>
      </c>
      <c r="F492" s="55">
        <v>0</v>
      </c>
      <c r="G492" s="55">
        <f>F492</f>
        <v>0</v>
      </c>
      <c r="H492" s="55">
        <v>0</v>
      </c>
      <c r="I492" s="54" t="e">
        <f t="shared" si="197"/>
        <v>#DIV/0!</v>
      </c>
      <c r="J492" s="54" t="e">
        <f t="shared" si="198"/>
        <v>#DIV/0!</v>
      </c>
    </row>
    <row r="493" spans="1:10" ht="29.25" customHeight="1" x14ac:dyDescent="0.25">
      <c r="A493" s="224">
        <v>312</v>
      </c>
      <c r="B493" s="225"/>
      <c r="C493" s="226"/>
      <c r="D493" s="51" t="s">
        <v>150</v>
      </c>
      <c r="E493" s="55">
        <f>E494</f>
        <v>0</v>
      </c>
      <c r="F493" s="55">
        <f t="shared" ref="F493:H493" si="203">F494</f>
        <v>0</v>
      </c>
      <c r="G493" s="55">
        <f t="shared" si="203"/>
        <v>0</v>
      </c>
      <c r="H493" s="55">
        <f t="shared" si="203"/>
        <v>0</v>
      </c>
      <c r="I493" s="54" t="e">
        <f t="shared" si="197"/>
        <v>#DIV/0!</v>
      </c>
      <c r="J493" s="54" t="e">
        <f t="shared" si="198"/>
        <v>#DIV/0!</v>
      </c>
    </row>
    <row r="494" spans="1:10" ht="29.25" customHeight="1" x14ac:dyDescent="0.25">
      <c r="A494" s="224">
        <v>3121</v>
      </c>
      <c r="B494" s="225"/>
      <c r="C494" s="226"/>
      <c r="D494" s="51" t="s">
        <v>150</v>
      </c>
      <c r="E494" s="55">
        <v>0</v>
      </c>
      <c r="F494" s="55">
        <v>0</v>
      </c>
      <c r="G494" s="55">
        <f>F494</f>
        <v>0</v>
      </c>
      <c r="H494" s="55">
        <v>0</v>
      </c>
      <c r="I494" s="54" t="e">
        <f t="shared" si="197"/>
        <v>#DIV/0!</v>
      </c>
      <c r="J494" s="54" t="e">
        <f t="shared" si="198"/>
        <v>#DIV/0!</v>
      </c>
    </row>
    <row r="495" spans="1:10" ht="29.25" customHeight="1" x14ac:dyDescent="0.25">
      <c r="A495" s="214">
        <v>313</v>
      </c>
      <c r="B495" s="214"/>
      <c r="C495" s="214"/>
      <c r="D495" s="51" t="s">
        <v>151</v>
      </c>
      <c r="E495" s="55">
        <f>E496</f>
        <v>0</v>
      </c>
      <c r="F495" s="55">
        <f t="shared" ref="F495:H495" si="204">F496</f>
        <v>0</v>
      </c>
      <c r="G495" s="55">
        <f t="shared" si="204"/>
        <v>0</v>
      </c>
      <c r="H495" s="55">
        <f t="shared" si="204"/>
        <v>0</v>
      </c>
      <c r="I495" s="54" t="e">
        <f t="shared" si="197"/>
        <v>#DIV/0!</v>
      </c>
      <c r="J495" s="54" t="e">
        <f t="shared" si="198"/>
        <v>#DIV/0!</v>
      </c>
    </row>
    <row r="496" spans="1:10" ht="29.25" customHeight="1" x14ac:dyDescent="0.25">
      <c r="A496" s="211">
        <v>3132</v>
      </c>
      <c r="B496" s="212"/>
      <c r="C496" s="213"/>
      <c r="D496" s="51" t="s">
        <v>152</v>
      </c>
      <c r="E496" s="55">
        <v>0</v>
      </c>
      <c r="F496" s="55">
        <v>0</v>
      </c>
      <c r="G496" s="55">
        <f>F496</f>
        <v>0</v>
      </c>
      <c r="H496" s="55">
        <v>0</v>
      </c>
      <c r="I496" s="54" t="e">
        <f t="shared" si="197"/>
        <v>#DIV/0!</v>
      </c>
      <c r="J496" s="54" t="e">
        <f t="shared" si="198"/>
        <v>#DIV/0!</v>
      </c>
    </row>
    <row r="497" spans="1:10" ht="29.25" customHeight="1" x14ac:dyDescent="0.25">
      <c r="A497" s="151">
        <v>32</v>
      </c>
      <c r="B497" s="152"/>
      <c r="C497" s="153"/>
      <c r="D497" s="154" t="s">
        <v>13</v>
      </c>
      <c r="E497" s="62">
        <f>E500+E498</f>
        <v>0</v>
      </c>
      <c r="F497" s="62">
        <f t="shared" ref="F497:H497" si="205">F500+F498</f>
        <v>0</v>
      </c>
      <c r="G497" s="62">
        <f t="shared" si="205"/>
        <v>0</v>
      </c>
      <c r="H497" s="62">
        <f t="shared" si="205"/>
        <v>1340</v>
      </c>
      <c r="I497" s="54" t="e">
        <f t="shared" si="197"/>
        <v>#DIV/0!</v>
      </c>
      <c r="J497" s="54" t="e">
        <f t="shared" si="198"/>
        <v>#DIV/0!</v>
      </c>
    </row>
    <row r="498" spans="1:10" ht="29.25" customHeight="1" x14ac:dyDescent="0.25">
      <c r="A498" s="151">
        <v>323</v>
      </c>
      <c r="B498" s="152"/>
      <c r="C498" s="153"/>
      <c r="D498" s="154" t="s">
        <v>162</v>
      </c>
      <c r="E498" s="62">
        <f>E499</f>
        <v>0</v>
      </c>
      <c r="F498" s="62">
        <f t="shared" ref="F498:H498" si="206">F499</f>
        <v>0</v>
      </c>
      <c r="G498" s="62">
        <f t="shared" si="206"/>
        <v>0</v>
      </c>
      <c r="H498" s="62">
        <f t="shared" si="206"/>
        <v>0</v>
      </c>
      <c r="I498" s="54" t="e">
        <f t="shared" si="197"/>
        <v>#DIV/0!</v>
      </c>
      <c r="J498" s="54" t="e">
        <f t="shared" si="198"/>
        <v>#DIV/0!</v>
      </c>
    </row>
    <row r="499" spans="1:10" ht="29.25" customHeight="1" x14ac:dyDescent="0.25">
      <c r="A499" s="151">
        <v>3239</v>
      </c>
      <c r="B499" s="152"/>
      <c r="C499" s="153"/>
      <c r="D499" s="154" t="s">
        <v>171</v>
      </c>
      <c r="E499" s="62">
        <v>0</v>
      </c>
      <c r="F499" s="62">
        <v>0</v>
      </c>
      <c r="G499" s="54">
        <v>0</v>
      </c>
      <c r="H499" s="54">
        <v>0</v>
      </c>
      <c r="I499" s="54" t="e">
        <f t="shared" si="197"/>
        <v>#DIV/0!</v>
      </c>
      <c r="J499" s="54" t="e">
        <f t="shared" si="198"/>
        <v>#DIV/0!</v>
      </c>
    </row>
    <row r="500" spans="1:10" ht="29.25" customHeight="1" x14ac:dyDescent="0.25">
      <c r="A500" s="151">
        <v>329</v>
      </c>
      <c r="B500" s="152"/>
      <c r="C500" s="153"/>
      <c r="D500" s="154" t="s">
        <v>173</v>
      </c>
      <c r="E500" s="62">
        <f>E501</f>
        <v>0</v>
      </c>
      <c r="F500" s="62">
        <f t="shared" ref="F500:H500" si="207">F501</f>
        <v>0</v>
      </c>
      <c r="G500" s="62">
        <f t="shared" si="207"/>
        <v>0</v>
      </c>
      <c r="H500" s="62">
        <f t="shared" si="207"/>
        <v>1340</v>
      </c>
      <c r="I500" s="54" t="e">
        <f t="shared" si="197"/>
        <v>#DIV/0!</v>
      </c>
      <c r="J500" s="54" t="e">
        <f t="shared" si="198"/>
        <v>#DIV/0!</v>
      </c>
    </row>
    <row r="501" spans="1:10" ht="29.25" customHeight="1" x14ac:dyDescent="0.25">
      <c r="A501" s="151">
        <v>3299</v>
      </c>
      <c r="B501" s="152"/>
      <c r="C501" s="153"/>
      <c r="D501" s="154" t="s">
        <v>173</v>
      </c>
      <c r="E501" s="62">
        <v>0</v>
      </c>
      <c r="F501" s="62">
        <v>0</v>
      </c>
      <c r="G501" s="54">
        <v>0</v>
      </c>
      <c r="H501" s="54">
        <v>1340</v>
      </c>
      <c r="I501" s="54" t="e">
        <f t="shared" si="197"/>
        <v>#DIV/0!</v>
      </c>
      <c r="J501" s="54" t="e">
        <f t="shared" si="198"/>
        <v>#DIV/0!</v>
      </c>
    </row>
    <row r="502" spans="1:10" ht="29.25" customHeight="1" x14ac:dyDescent="0.25">
      <c r="A502" s="215" t="s">
        <v>211</v>
      </c>
      <c r="B502" s="216"/>
      <c r="C502" s="217"/>
      <c r="D502" s="105" t="s">
        <v>196</v>
      </c>
      <c r="E502" s="62"/>
      <c r="F502" s="62"/>
      <c r="G502" s="54"/>
      <c r="H502" s="54"/>
      <c r="I502" s="54"/>
      <c r="J502" s="54"/>
    </row>
    <row r="503" spans="1:10" ht="43.5" customHeight="1" x14ac:dyDescent="0.25">
      <c r="A503" s="215" t="s">
        <v>211</v>
      </c>
      <c r="B503" s="216"/>
      <c r="C503" s="217"/>
      <c r="D503" s="105" t="s">
        <v>341</v>
      </c>
      <c r="E503" s="62"/>
      <c r="F503" s="62"/>
      <c r="G503" s="54"/>
      <c r="H503" s="54"/>
      <c r="I503" s="54"/>
      <c r="J503" s="54"/>
    </row>
    <row r="504" spans="1:10" ht="29.25" customHeight="1" x14ac:dyDescent="0.25">
      <c r="A504" s="215">
        <v>6</v>
      </c>
      <c r="B504" s="216"/>
      <c r="C504" s="217"/>
      <c r="D504" s="160" t="s">
        <v>333</v>
      </c>
      <c r="E504" s="62">
        <f>E505</f>
        <v>184.5</v>
      </c>
      <c r="F504" s="62">
        <f t="shared" ref="F504" si="208">F505</f>
        <v>0</v>
      </c>
      <c r="G504" s="62">
        <f t="shared" ref="G504" si="209">G505</f>
        <v>0</v>
      </c>
      <c r="H504" s="62">
        <f t="shared" ref="H504" si="210">H505</f>
        <v>0</v>
      </c>
      <c r="I504" s="54" t="e">
        <f t="shared" ref="I504:I517" si="211">H504/G504*100</f>
        <v>#DIV/0!</v>
      </c>
      <c r="J504" s="54">
        <f t="shared" ref="J504:J517" si="212">H504/E504*100</f>
        <v>0</v>
      </c>
    </row>
    <row r="505" spans="1:10" ht="29.25" customHeight="1" x14ac:dyDescent="0.25">
      <c r="A505" s="211">
        <v>3</v>
      </c>
      <c r="B505" s="212"/>
      <c r="C505" s="213"/>
      <c r="D505" s="154" t="s">
        <v>4</v>
      </c>
      <c r="E505" s="55">
        <f>E506+E513</f>
        <v>184.5</v>
      </c>
      <c r="F505" s="55">
        <f t="shared" ref="F505" si="213">F506+F513</f>
        <v>0</v>
      </c>
      <c r="G505" s="55">
        <f>G506+G513</f>
        <v>0</v>
      </c>
      <c r="H505" s="55">
        <f t="shared" ref="H505" si="214">H506+H513</f>
        <v>0</v>
      </c>
      <c r="I505" s="54" t="e">
        <f t="shared" si="211"/>
        <v>#DIV/0!</v>
      </c>
      <c r="J505" s="54">
        <f t="shared" si="212"/>
        <v>0</v>
      </c>
    </row>
    <row r="506" spans="1:10" ht="29.25" customHeight="1" x14ac:dyDescent="0.25">
      <c r="A506" s="211">
        <v>31</v>
      </c>
      <c r="B506" s="212"/>
      <c r="C506" s="213"/>
      <c r="D506" s="154" t="s">
        <v>5</v>
      </c>
      <c r="E506" s="55">
        <f>E507+E509+E511</f>
        <v>184.5</v>
      </c>
      <c r="F506" s="55">
        <f t="shared" ref="F506:H506" si="215">F507+F509+F511</f>
        <v>0</v>
      </c>
      <c r="G506" s="55">
        <f t="shared" si="215"/>
        <v>0</v>
      </c>
      <c r="H506" s="55">
        <f t="shared" si="215"/>
        <v>0</v>
      </c>
      <c r="I506" s="54" t="e">
        <f t="shared" si="211"/>
        <v>#DIV/0!</v>
      </c>
      <c r="J506" s="54">
        <f t="shared" si="212"/>
        <v>0</v>
      </c>
    </row>
    <row r="507" spans="1:10" ht="29.25" customHeight="1" x14ac:dyDescent="0.25">
      <c r="A507" s="211">
        <v>311</v>
      </c>
      <c r="B507" s="212"/>
      <c r="C507" s="213"/>
      <c r="D507" s="154" t="s">
        <v>34</v>
      </c>
      <c r="E507" s="55">
        <f>E508</f>
        <v>0</v>
      </c>
      <c r="F507" s="55">
        <f t="shared" ref="F507:H507" si="216">F508</f>
        <v>0</v>
      </c>
      <c r="G507" s="55">
        <f>F507</f>
        <v>0</v>
      </c>
      <c r="H507" s="55">
        <f t="shared" si="216"/>
        <v>0</v>
      </c>
      <c r="I507" s="54" t="e">
        <f t="shared" si="211"/>
        <v>#DIV/0!</v>
      </c>
      <c r="J507" s="54" t="e">
        <f t="shared" si="212"/>
        <v>#DIV/0!</v>
      </c>
    </row>
    <row r="508" spans="1:10" ht="29.25" customHeight="1" x14ac:dyDescent="0.25">
      <c r="A508" s="214">
        <v>3111</v>
      </c>
      <c r="B508" s="214"/>
      <c r="C508" s="214"/>
      <c r="D508" s="51" t="s">
        <v>35</v>
      </c>
      <c r="E508" s="55">
        <v>0</v>
      </c>
      <c r="F508" s="55">
        <v>0</v>
      </c>
      <c r="G508" s="55">
        <f>F508</f>
        <v>0</v>
      </c>
      <c r="H508" s="55">
        <v>0</v>
      </c>
      <c r="I508" s="54" t="e">
        <f t="shared" si="211"/>
        <v>#DIV/0!</v>
      </c>
      <c r="J508" s="54" t="e">
        <f t="shared" si="212"/>
        <v>#DIV/0!</v>
      </c>
    </row>
    <row r="509" spans="1:10" ht="29.25" customHeight="1" x14ac:dyDescent="0.25">
      <c r="A509" s="224">
        <v>312</v>
      </c>
      <c r="B509" s="225"/>
      <c r="C509" s="226"/>
      <c r="D509" s="51" t="s">
        <v>150</v>
      </c>
      <c r="E509" s="55">
        <f>E510</f>
        <v>184.5</v>
      </c>
      <c r="F509" s="55">
        <f t="shared" ref="F509:H509" si="217">F510</f>
        <v>0</v>
      </c>
      <c r="G509" s="55">
        <f t="shared" si="217"/>
        <v>0</v>
      </c>
      <c r="H509" s="55">
        <f t="shared" si="217"/>
        <v>0</v>
      </c>
      <c r="I509" s="54" t="e">
        <f t="shared" si="211"/>
        <v>#DIV/0!</v>
      </c>
      <c r="J509" s="54">
        <f t="shared" si="212"/>
        <v>0</v>
      </c>
    </row>
    <row r="510" spans="1:10" ht="29.25" customHeight="1" x14ac:dyDescent="0.25">
      <c r="A510" s="224">
        <v>3121</v>
      </c>
      <c r="B510" s="225"/>
      <c r="C510" s="226"/>
      <c r="D510" s="51" t="s">
        <v>150</v>
      </c>
      <c r="E510" s="55">
        <v>184.5</v>
      </c>
      <c r="F510" s="55">
        <v>0</v>
      </c>
      <c r="G510" s="55">
        <f>F510</f>
        <v>0</v>
      </c>
      <c r="H510" s="55">
        <v>0</v>
      </c>
      <c r="I510" s="54" t="e">
        <f t="shared" si="211"/>
        <v>#DIV/0!</v>
      </c>
      <c r="J510" s="54">
        <f t="shared" si="212"/>
        <v>0</v>
      </c>
    </row>
    <row r="511" spans="1:10" ht="29.25" customHeight="1" x14ac:dyDescent="0.25">
      <c r="A511" s="214">
        <v>313</v>
      </c>
      <c r="B511" s="214"/>
      <c r="C511" s="214"/>
      <c r="D511" s="51" t="s">
        <v>151</v>
      </c>
      <c r="E511" s="55">
        <f>E512</f>
        <v>0</v>
      </c>
      <c r="F511" s="55">
        <f t="shared" ref="F511:H511" si="218">F512</f>
        <v>0</v>
      </c>
      <c r="G511" s="55">
        <f t="shared" si="218"/>
        <v>0</v>
      </c>
      <c r="H511" s="55">
        <f t="shared" si="218"/>
        <v>0</v>
      </c>
      <c r="I511" s="54" t="e">
        <f t="shared" si="211"/>
        <v>#DIV/0!</v>
      </c>
      <c r="J511" s="54" t="e">
        <f t="shared" si="212"/>
        <v>#DIV/0!</v>
      </c>
    </row>
    <row r="512" spans="1:10" ht="29.25" customHeight="1" x14ac:dyDescent="0.25">
      <c r="A512" s="211">
        <v>3132</v>
      </c>
      <c r="B512" s="212"/>
      <c r="C512" s="213"/>
      <c r="D512" s="51" t="s">
        <v>152</v>
      </c>
      <c r="E512" s="55">
        <v>0</v>
      </c>
      <c r="F512" s="55">
        <v>0</v>
      </c>
      <c r="G512" s="55">
        <f>F512</f>
        <v>0</v>
      </c>
      <c r="H512" s="55">
        <v>0</v>
      </c>
      <c r="I512" s="54" t="e">
        <f t="shared" si="211"/>
        <v>#DIV/0!</v>
      </c>
      <c r="J512" s="54" t="e">
        <f t="shared" si="212"/>
        <v>#DIV/0!</v>
      </c>
    </row>
    <row r="513" spans="1:10" ht="29.25" customHeight="1" x14ac:dyDescent="0.25">
      <c r="A513" s="151">
        <v>32</v>
      </c>
      <c r="B513" s="152"/>
      <c r="C513" s="153"/>
      <c r="D513" s="154" t="s">
        <v>13</v>
      </c>
      <c r="E513" s="62">
        <f>E516+E514</f>
        <v>0</v>
      </c>
      <c r="F513" s="62">
        <f t="shared" ref="F513" si="219">F516+F514</f>
        <v>0</v>
      </c>
      <c r="G513" s="62">
        <f t="shared" ref="G513" si="220">G516+G514</f>
        <v>0</v>
      </c>
      <c r="H513" s="62">
        <f t="shared" ref="H513" si="221">H516+H514</f>
        <v>0</v>
      </c>
      <c r="I513" s="54" t="e">
        <f t="shared" si="211"/>
        <v>#DIV/0!</v>
      </c>
      <c r="J513" s="54" t="e">
        <f t="shared" si="212"/>
        <v>#DIV/0!</v>
      </c>
    </row>
    <row r="514" spans="1:10" ht="29.25" customHeight="1" x14ac:dyDescent="0.25">
      <c r="A514" s="151">
        <v>323</v>
      </c>
      <c r="B514" s="152"/>
      <c r="C514" s="153"/>
      <c r="D514" s="154" t="s">
        <v>162</v>
      </c>
      <c r="E514" s="62">
        <f>E515</f>
        <v>0</v>
      </c>
      <c r="F514" s="62">
        <f t="shared" ref="F514" si="222">F515</f>
        <v>0</v>
      </c>
      <c r="G514" s="62">
        <f t="shared" ref="G514" si="223">G515</f>
        <v>0</v>
      </c>
      <c r="H514" s="62">
        <f t="shared" ref="H514" si="224">H515</f>
        <v>0</v>
      </c>
      <c r="I514" s="54" t="e">
        <f t="shared" si="211"/>
        <v>#DIV/0!</v>
      </c>
      <c r="J514" s="54" t="e">
        <f t="shared" si="212"/>
        <v>#DIV/0!</v>
      </c>
    </row>
    <row r="515" spans="1:10" ht="29.25" customHeight="1" x14ac:dyDescent="0.25">
      <c r="A515" s="151">
        <v>3239</v>
      </c>
      <c r="B515" s="152"/>
      <c r="C515" s="153"/>
      <c r="D515" s="154" t="s">
        <v>171</v>
      </c>
      <c r="E515" s="62">
        <v>0</v>
      </c>
      <c r="F515" s="62">
        <v>0</v>
      </c>
      <c r="G515" s="54">
        <v>0</v>
      </c>
      <c r="H515" s="54">
        <v>0</v>
      </c>
      <c r="I515" s="54" t="e">
        <f t="shared" si="211"/>
        <v>#DIV/0!</v>
      </c>
      <c r="J515" s="54" t="e">
        <f t="shared" si="212"/>
        <v>#DIV/0!</v>
      </c>
    </row>
    <row r="516" spans="1:10" ht="29.25" customHeight="1" x14ac:dyDescent="0.25">
      <c r="A516" s="151">
        <v>329</v>
      </c>
      <c r="B516" s="152"/>
      <c r="C516" s="153"/>
      <c r="D516" s="154" t="s">
        <v>173</v>
      </c>
      <c r="E516" s="62">
        <f>E517</f>
        <v>0</v>
      </c>
      <c r="F516" s="62">
        <f t="shared" ref="F516" si="225">F517</f>
        <v>0</v>
      </c>
      <c r="G516" s="62">
        <f t="shared" ref="G516" si="226">G517</f>
        <v>0</v>
      </c>
      <c r="H516" s="62">
        <v>0</v>
      </c>
      <c r="I516" s="54" t="e">
        <f t="shared" si="211"/>
        <v>#DIV/0!</v>
      </c>
      <c r="J516" s="54" t="e">
        <f t="shared" si="212"/>
        <v>#DIV/0!</v>
      </c>
    </row>
    <row r="517" spans="1:10" ht="29.25" customHeight="1" x14ac:dyDescent="0.25">
      <c r="A517" s="151">
        <v>3299</v>
      </c>
      <c r="B517" s="152"/>
      <c r="C517" s="153"/>
      <c r="D517" s="154" t="s">
        <v>173</v>
      </c>
      <c r="E517" s="62">
        <v>0</v>
      </c>
      <c r="F517" s="62">
        <v>0</v>
      </c>
      <c r="G517" s="54">
        <v>0</v>
      </c>
      <c r="H517" s="54">
        <v>0</v>
      </c>
      <c r="I517" s="54" t="e">
        <f t="shared" si="211"/>
        <v>#DIV/0!</v>
      </c>
      <c r="J517" s="54" t="e">
        <f t="shared" si="212"/>
        <v>#DIV/0!</v>
      </c>
    </row>
    <row r="518" spans="1:10" ht="44.25" customHeight="1" x14ac:dyDescent="0.25">
      <c r="A518" s="215" t="s">
        <v>277</v>
      </c>
      <c r="B518" s="216"/>
      <c r="C518" s="217"/>
      <c r="D518" s="105" t="s">
        <v>296</v>
      </c>
      <c r="E518" s="98"/>
      <c r="F518" s="98"/>
      <c r="G518" s="98"/>
      <c r="H518" s="98"/>
      <c r="I518" s="54" t="e">
        <f t="shared" si="197"/>
        <v>#DIV/0!</v>
      </c>
      <c r="J518" s="54" t="e">
        <f t="shared" si="198"/>
        <v>#DIV/0!</v>
      </c>
    </row>
    <row r="519" spans="1:10" ht="29.25" customHeight="1" x14ac:dyDescent="0.25">
      <c r="A519" s="215" t="s">
        <v>332</v>
      </c>
      <c r="B519" s="216"/>
      <c r="C519" s="217"/>
      <c r="D519" s="160" t="s">
        <v>295</v>
      </c>
      <c r="E519" s="55">
        <f>E520</f>
        <v>0</v>
      </c>
      <c r="F519" s="55">
        <f t="shared" ref="F519:H519" si="227">F520</f>
        <v>0</v>
      </c>
      <c r="G519" s="55">
        <f t="shared" si="227"/>
        <v>0</v>
      </c>
      <c r="H519" s="55">
        <f t="shared" si="227"/>
        <v>0</v>
      </c>
      <c r="I519" s="54" t="e">
        <f t="shared" si="197"/>
        <v>#DIV/0!</v>
      </c>
      <c r="J519" s="54" t="e">
        <f t="shared" si="198"/>
        <v>#DIV/0!</v>
      </c>
    </row>
    <row r="520" spans="1:10" ht="29.25" customHeight="1" x14ac:dyDescent="0.25">
      <c r="A520" s="233">
        <v>4</v>
      </c>
      <c r="B520" s="234"/>
      <c r="C520" s="235"/>
      <c r="D520" s="98" t="s">
        <v>6</v>
      </c>
      <c r="E520" s="55">
        <f>E521</f>
        <v>0</v>
      </c>
      <c r="F520" s="55">
        <f t="shared" ref="F520:H522" si="228">F521</f>
        <v>0</v>
      </c>
      <c r="G520" s="55">
        <f t="shared" si="228"/>
        <v>0</v>
      </c>
      <c r="H520" s="55">
        <f t="shared" si="228"/>
        <v>0</v>
      </c>
      <c r="I520" s="54" t="e">
        <f t="shared" si="197"/>
        <v>#DIV/0!</v>
      </c>
      <c r="J520" s="54" t="e">
        <f t="shared" si="198"/>
        <v>#DIV/0!</v>
      </c>
    </row>
    <row r="521" spans="1:10" ht="29.25" customHeight="1" x14ac:dyDescent="0.25">
      <c r="A521" s="233">
        <v>42</v>
      </c>
      <c r="B521" s="234"/>
      <c r="C521" s="235"/>
      <c r="D521" s="98" t="s">
        <v>278</v>
      </c>
      <c r="E521" s="55">
        <f>E522</f>
        <v>0</v>
      </c>
      <c r="F521" s="55">
        <f t="shared" si="228"/>
        <v>0</v>
      </c>
      <c r="G521" s="55">
        <f t="shared" si="228"/>
        <v>0</v>
      </c>
      <c r="H521" s="55">
        <f t="shared" si="228"/>
        <v>0</v>
      </c>
      <c r="I521" s="54" t="e">
        <f t="shared" si="197"/>
        <v>#DIV/0!</v>
      </c>
      <c r="J521" s="54" t="e">
        <f t="shared" si="198"/>
        <v>#DIV/0!</v>
      </c>
    </row>
    <row r="522" spans="1:10" ht="29.25" customHeight="1" x14ac:dyDescent="0.25">
      <c r="A522" s="233">
        <v>422</v>
      </c>
      <c r="B522" s="234"/>
      <c r="C522" s="235"/>
      <c r="D522" s="98" t="s">
        <v>187</v>
      </c>
      <c r="E522" s="55">
        <f>E523</f>
        <v>0</v>
      </c>
      <c r="F522" s="55">
        <f t="shared" si="228"/>
        <v>0</v>
      </c>
      <c r="G522" s="55">
        <f t="shared" si="228"/>
        <v>0</v>
      </c>
      <c r="H522" s="55">
        <f t="shared" si="228"/>
        <v>0</v>
      </c>
      <c r="I522" s="54" t="e">
        <f t="shared" si="197"/>
        <v>#DIV/0!</v>
      </c>
      <c r="J522" s="54" t="e">
        <f t="shared" si="198"/>
        <v>#DIV/0!</v>
      </c>
    </row>
    <row r="523" spans="1:10" ht="29.25" customHeight="1" x14ac:dyDescent="0.25">
      <c r="A523" s="233">
        <v>4221</v>
      </c>
      <c r="B523" s="234"/>
      <c r="C523" s="235"/>
      <c r="D523" s="98" t="s">
        <v>94</v>
      </c>
      <c r="E523" s="55">
        <v>0</v>
      </c>
      <c r="F523" s="98">
        <v>0</v>
      </c>
      <c r="G523" s="98">
        <v>0</v>
      </c>
      <c r="H523" s="98">
        <v>0</v>
      </c>
      <c r="I523" s="54" t="e">
        <f t="shared" si="197"/>
        <v>#DIV/0!</v>
      </c>
      <c r="J523" s="54" t="e">
        <f t="shared" si="198"/>
        <v>#DIV/0!</v>
      </c>
    </row>
    <row r="524" spans="1:10" ht="47.25" customHeight="1" x14ac:dyDescent="0.25">
      <c r="A524" s="219" t="s">
        <v>299</v>
      </c>
      <c r="B524" s="220"/>
      <c r="C524" s="221"/>
      <c r="D524" s="142" t="s">
        <v>327</v>
      </c>
      <c r="E524" s="98"/>
      <c r="F524" s="98"/>
      <c r="G524" s="98"/>
      <c r="H524" s="98"/>
      <c r="I524" s="54" t="e">
        <f t="shared" si="197"/>
        <v>#DIV/0!</v>
      </c>
      <c r="J524" s="54" t="e">
        <f t="shared" si="198"/>
        <v>#DIV/0!</v>
      </c>
    </row>
    <row r="525" spans="1:10" ht="47.25" customHeight="1" x14ac:dyDescent="0.25">
      <c r="A525" s="227" t="s">
        <v>322</v>
      </c>
      <c r="B525" s="228"/>
      <c r="C525" s="229"/>
      <c r="D525" s="112" t="s">
        <v>298</v>
      </c>
      <c r="E525" s="55">
        <f>E526</f>
        <v>0</v>
      </c>
      <c r="F525" s="55">
        <f t="shared" ref="F525:H525" si="229">F526</f>
        <v>93816</v>
      </c>
      <c r="G525" s="55">
        <f t="shared" si="229"/>
        <v>93816</v>
      </c>
      <c r="H525" s="55">
        <f t="shared" si="229"/>
        <v>0</v>
      </c>
      <c r="I525" s="54">
        <f t="shared" si="197"/>
        <v>0</v>
      </c>
      <c r="J525" s="54" t="e">
        <f t="shared" si="198"/>
        <v>#DIV/0!</v>
      </c>
    </row>
    <row r="526" spans="1:10" ht="47.25" customHeight="1" x14ac:dyDescent="0.25">
      <c r="A526" s="230">
        <v>810</v>
      </c>
      <c r="B526" s="231"/>
      <c r="C526" s="232"/>
      <c r="D526" s="98"/>
      <c r="E526" s="55">
        <f>E527+E545</f>
        <v>0</v>
      </c>
      <c r="F526" s="55">
        <f t="shared" ref="F526:H526" si="230">F527+F545</f>
        <v>93816</v>
      </c>
      <c r="G526" s="55">
        <f t="shared" si="230"/>
        <v>93816</v>
      </c>
      <c r="H526" s="55">
        <f t="shared" si="230"/>
        <v>0</v>
      </c>
      <c r="I526" s="54">
        <f t="shared" si="197"/>
        <v>0</v>
      </c>
      <c r="J526" s="54" t="e">
        <f t="shared" si="198"/>
        <v>#DIV/0!</v>
      </c>
    </row>
    <row r="527" spans="1:10" ht="47.25" customHeight="1" x14ac:dyDescent="0.25">
      <c r="A527" s="211">
        <v>3</v>
      </c>
      <c r="B527" s="212"/>
      <c r="C527" s="213"/>
      <c r="D527" s="154" t="s">
        <v>4</v>
      </c>
      <c r="E527" s="55">
        <f>E528+E535</f>
        <v>0</v>
      </c>
      <c r="F527" s="55">
        <f t="shared" ref="F527:H527" si="231">F528+F535</f>
        <v>90016</v>
      </c>
      <c r="G527" s="55">
        <f t="shared" si="231"/>
        <v>90016</v>
      </c>
      <c r="H527" s="55">
        <f t="shared" si="231"/>
        <v>0</v>
      </c>
      <c r="I527" s="54">
        <f t="shared" si="197"/>
        <v>0</v>
      </c>
      <c r="J527" s="54" t="e">
        <f t="shared" si="198"/>
        <v>#DIV/0!</v>
      </c>
    </row>
    <row r="528" spans="1:10" ht="47.25" customHeight="1" x14ac:dyDescent="0.25">
      <c r="A528" s="211">
        <v>31</v>
      </c>
      <c r="B528" s="212"/>
      <c r="C528" s="213"/>
      <c r="D528" s="154" t="s">
        <v>5</v>
      </c>
      <c r="E528" s="55">
        <f>E529+E531+E533</f>
        <v>0</v>
      </c>
      <c r="F528" s="55">
        <f t="shared" ref="F528:H528" si="232">F529+F531+F533</f>
        <v>73416</v>
      </c>
      <c r="G528" s="55">
        <f t="shared" si="232"/>
        <v>73416</v>
      </c>
      <c r="H528" s="55">
        <f t="shared" si="232"/>
        <v>0</v>
      </c>
      <c r="I528" s="54">
        <f t="shared" si="197"/>
        <v>0</v>
      </c>
      <c r="J528" s="54" t="e">
        <f t="shared" si="198"/>
        <v>#DIV/0!</v>
      </c>
    </row>
    <row r="529" spans="1:10" ht="47.25" customHeight="1" x14ac:dyDescent="0.25">
      <c r="A529" s="211">
        <v>311</v>
      </c>
      <c r="B529" s="212"/>
      <c r="C529" s="213"/>
      <c r="D529" s="154" t="s">
        <v>34</v>
      </c>
      <c r="E529" s="55">
        <f>E530</f>
        <v>0</v>
      </c>
      <c r="F529" s="55">
        <f t="shared" ref="F529:H529" si="233">F530</f>
        <v>62417</v>
      </c>
      <c r="G529" s="55">
        <f t="shared" si="233"/>
        <v>62417</v>
      </c>
      <c r="H529" s="55">
        <f t="shared" si="233"/>
        <v>0</v>
      </c>
      <c r="I529" s="54">
        <f t="shared" si="197"/>
        <v>0</v>
      </c>
      <c r="J529" s="54" t="e">
        <f t="shared" si="198"/>
        <v>#DIV/0!</v>
      </c>
    </row>
    <row r="530" spans="1:10" ht="47.25" customHeight="1" x14ac:dyDescent="0.25">
      <c r="A530" s="214">
        <v>3111</v>
      </c>
      <c r="B530" s="214"/>
      <c r="C530" s="214"/>
      <c r="D530" s="51" t="s">
        <v>35</v>
      </c>
      <c r="E530" s="55">
        <v>0</v>
      </c>
      <c r="F530" s="55">
        <v>62417</v>
      </c>
      <c r="G530" s="55">
        <f>F530</f>
        <v>62417</v>
      </c>
      <c r="H530" s="55"/>
      <c r="I530" s="54">
        <f t="shared" si="197"/>
        <v>0</v>
      </c>
      <c r="J530" s="54" t="e">
        <f t="shared" si="198"/>
        <v>#DIV/0!</v>
      </c>
    </row>
    <row r="531" spans="1:10" ht="47.25" customHeight="1" x14ac:dyDescent="0.25">
      <c r="A531" s="224">
        <v>312</v>
      </c>
      <c r="B531" s="225"/>
      <c r="C531" s="226"/>
      <c r="D531" s="51" t="s">
        <v>150</v>
      </c>
      <c r="E531" s="55">
        <f>E532</f>
        <v>0</v>
      </c>
      <c r="F531" s="55">
        <f t="shared" ref="F531:H531" si="234">F532</f>
        <v>700</v>
      </c>
      <c r="G531" s="55">
        <f t="shared" si="234"/>
        <v>700</v>
      </c>
      <c r="H531" s="55">
        <f t="shared" si="234"/>
        <v>0</v>
      </c>
      <c r="I531" s="54">
        <f t="shared" si="197"/>
        <v>0</v>
      </c>
      <c r="J531" s="54" t="e">
        <f t="shared" si="198"/>
        <v>#DIV/0!</v>
      </c>
    </row>
    <row r="532" spans="1:10" ht="47.25" customHeight="1" x14ac:dyDescent="0.25">
      <c r="A532" s="224">
        <v>3121</v>
      </c>
      <c r="B532" s="225"/>
      <c r="C532" s="226"/>
      <c r="D532" s="51" t="s">
        <v>150</v>
      </c>
      <c r="E532" s="55">
        <v>0</v>
      </c>
      <c r="F532" s="55">
        <v>700</v>
      </c>
      <c r="G532" s="55">
        <f>F532</f>
        <v>700</v>
      </c>
      <c r="H532" s="55"/>
      <c r="I532" s="54">
        <f t="shared" si="197"/>
        <v>0</v>
      </c>
      <c r="J532" s="54" t="e">
        <f t="shared" si="198"/>
        <v>#DIV/0!</v>
      </c>
    </row>
    <row r="533" spans="1:10" ht="47.25" customHeight="1" x14ac:dyDescent="0.25">
      <c r="A533" s="214">
        <v>313</v>
      </c>
      <c r="B533" s="214"/>
      <c r="C533" s="214"/>
      <c r="D533" s="51" t="s">
        <v>151</v>
      </c>
      <c r="E533" s="55">
        <f>E534</f>
        <v>0</v>
      </c>
      <c r="F533" s="55">
        <f t="shared" ref="F533:H533" si="235">F534</f>
        <v>10299</v>
      </c>
      <c r="G533" s="55">
        <f t="shared" si="235"/>
        <v>10299</v>
      </c>
      <c r="H533" s="55">
        <f t="shared" si="235"/>
        <v>0</v>
      </c>
      <c r="I533" s="54">
        <f t="shared" ref="I533:I548" si="236">H533/G533*100</f>
        <v>0</v>
      </c>
      <c r="J533" s="54" t="e">
        <f t="shared" ref="J533:J548" si="237">H533/E533*100</f>
        <v>#DIV/0!</v>
      </c>
    </row>
    <row r="534" spans="1:10" ht="47.25" customHeight="1" x14ac:dyDescent="0.25">
      <c r="A534" s="211">
        <v>3132</v>
      </c>
      <c r="B534" s="212"/>
      <c r="C534" s="213"/>
      <c r="D534" s="51" t="s">
        <v>152</v>
      </c>
      <c r="E534" s="55">
        <v>0</v>
      </c>
      <c r="F534" s="55">
        <v>10299</v>
      </c>
      <c r="G534" s="55">
        <f>F534</f>
        <v>10299</v>
      </c>
      <c r="H534" s="55"/>
      <c r="I534" s="54">
        <f t="shared" si="236"/>
        <v>0</v>
      </c>
      <c r="J534" s="54" t="e">
        <f t="shared" si="237"/>
        <v>#DIV/0!</v>
      </c>
    </row>
    <row r="535" spans="1:10" ht="47.25" customHeight="1" x14ac:dyDescent="0.25">
      <c r="A535" s="211">
        <v>32</v>
      </c>
      <c r="B535" s="212"/>
      <c r="C535" s="213"/>
      <c r="D535" s="154" t="s">
        <v>13</v>
      </c>
      <c r="E535" s="55">
        <f>E536+E540+E542</f>
        <v>0</v>
      </c>
      <c r="F535" s="55">
        <f t="shared" ref="F535:H535" si="238">F536+F540+F542</f>
        <v>16600</v>
      </c>
      <c r="G535" s="55">
        <f t="shared" si="238"/>
        <v>16600</v>
      </c>
      <c r="H535" s="55">
        <f t="shared" si="238"/>
        <v>0</v>
      </c>
      <c r="I535" s="54">
        <f t="shared" si="236"/>
        <v>0</v>
      </c>
      <c r="J535" s="54" t="e">
        <f t="shared" si="237"/>
        <v>#DIV/0!</v>
      </c>
    </row>
    <row r="536" spans="1:10" ht="47.25" customHeight="1" x14ac:dyDescent="0.25">
      <c r="A536" s="211">
        <v>321</v>
      </c>
      <c r="B536" s="212"/>
      <c r="C536" s="213"/>
      <c r="D536" s="154" t="s">
        <v>239</v>
      </c>
      <c r="E536" s="55">
        <f>E537+E538+E539</f>
        <v>0</v>
      </c>
      <c r="F536" s="55">
        <f t="shared" ref="F536:H536" si="239">F537+F538+F539</f>
        <v>3600</v>
      </c>
      <c r="G536" s="55">
        <f t="shared" si="239"/>
        <v>3600</v>
      </c>
      <c r="H536" s="55">
        <f t="shared" si="239"/>
        <v>0</v>
      </c>
      <c r="I536" s="54">
        <f t="shared" si="236"/>
        <v>0</v>
      </c>
      <c r="J536" s="54" t="e">
        <f t="shared" si="237"/>
        <v>#DIV/0!</v>
      </c>
    </row>
    <row r="537" spans="1:10" ht="47.25" customHeight="1" x14ac:dyDescent="0.25">
      <c r="A537" s="214">
        <v>3211</v>
      </c>
      <c r="B537" s="214"/>
      <c r="C537" s="214"/>
      <c r="D537" s="51" t="s">
        <v>37</v>
      </c>
      <c r="E537" s="55">
        <v>0</v>
      </c>
      <c r="F537" s="55">
        <v>2000</v>
      </c>
      <c r="G537" s="55">
        <f>F537</f>
        <v>2000</v>
      </c>
      <c r="H537" s="55"/>
      <c r="I537" s="54">
        <f t="shared" si="236"/>
        <v>0</v>
      </c>
      <c r="J537" s="54" t="e">
        <f t="shared" si="237"/>
        <v>#DIV/0!</v>
      </c>
    </row>
    <row r="538" spans="1:10" ht="47.25" customHeight="1" x14ac:dyDescent="0.25">
      <c r="A538" s="214">
        <v>3212</v>
      </c>
      <c r="B538" s="214"/>
      <c r="C538" s="214"/>
      <c r="D538" s="51" t="s">
        <v>207</v>
      </c>
      <c r="E538" s="55">
        <v>0</v>
      </c>
      <c r="F538" s="55">
        <v>600</v>
      </c>
      <c r="G538" s="55">
        <f t="shared" ref="G538:G539" si="240">F538</f>
        <v>600</v>
      </c>
      <c r="H538" s="55"/>
      <c r="I538" s="54">
        <f t="shared" si="236"/>
        <v>0</v>
      </c>
      <c r="J538" s="54" t="e">
        <f t="shared" si="237"/>
        <v>#DIV/0!</v>
      </c>
    </row>
    <row r="539" spans="1:10" ht="47.25" customHeight="1" x14ac:dyDescent="0.25">
      <c r="A539" s="214">
        <v>3213</v>
      </c>
      <c r="B539" s="214"/>
      <c r="C539" s="214"/>
      <c r="D539" s="51" t="s">
        <v>155</v>
      </c>
      <c r="E539" s="55">
        <v>0</v>
      </c>
      <c r="F539" s="55">
        <v>1000</v>
      </c>
      <c r="G539" s="55">
        <f t="shared" si="240"/>
        <v>1000</v>
      </c>
      <c r="H539" s="55"/>
      <c r="I539" s="54">
        <f t="shared" si="236"/>
        <v>0</v>
      </c>
      <c r="J539" s="54" t="e">
        <f t="shared" si="237"/>
        <v>#DIV/0!</v>
      </c>
    </row>
    <row r="540" spans="1:10" ht="47.25" customHeight="1" x14ac:dyDescent="0.25">
      <c r="A540" s="211">
        <v>322</v>
      </c>
      <c r="B540" s="212"/>
      <c r="C540" s="213"/>
      <c r="D540" s="51" t="s">
        <v>157</v>
      </c>
      <c r="E540" s="55">
        <f>E541</f>
        <v>0</v>
      </c>
      <c r="F540" s="55">
        <f t="shared" ref="F540:H540" si="241">F541</f>
        <v>5000</v>
      </c>
      <c r="G540" s="55">
        <f t="shared" si="241"/>
        <v>5000</v>
      </c>
      <c r="H540" s="55">
        <f t="shared" si="241"/>
        <v>0</v>
      </c>
      <c r="I540" s="54">
        <f t="shared" si="236"/>
        <v>0</v>
      </c>
      <c r="J540" s="54" t="e">
        <f t="shared" si="237"/>
        <v>#DIV/0!</v>
      </c>
    </row>
    <row r="541" spans="1:10" ht="47.25" customHeight="1" x14ac:dyDescent="0.25">
      <c r="A541" s="211">
        <v>3222</v>
      </c>
      <c r="B541" s="212"/>
      <c r="C541" s="213"/>
      <c r="D541" s="154" t="s">
        <v>251</v>
      </c>
      <c r="E541" s="55">
        <v>0</v>
      </c>
      <c r="F541" s="55">
        <v>5000</v>
      </c>
      <c r="G541" s="55">
        <f>F541</f>
        <v>5000</v>
      </c>
      <c r="H541" s="55"/>
      <c r="I541" s="54">
        <f t="shared" si="236"/>
        <v>0</v>
      </c>
      <c r="J541" s="54" t="e">
        <f t="shared" si="237"/>
        <v>#DIV/0!</v>
      </c>
    </row>
    <row r="542" spans="1:10" ht="47.25" customHeight="1" x14ac:dyDescent="0.25">
      <c r="A542" s="211">
        <v>323</v>
      </c>
      <c r="B542" s="212"/>
      <c r="C542" s="213"/>
      <c r="D542" s="51" t="s">
        <v>162</v>
      </c>
      <c r="E542" s="55">
        <f>E543+E544</f>
        <v>0</v>
      </c>
      <c r="F542" s="55">
        <f t="shared" ref="F542:H542" si="242">F543+F544</f>
        <v>8000</v>
      </c>
      <c r="G542" s="55">
        <f t="shared" si="242"/>
        <v>8000</v>
      </c>
      <c r="H542" s="55">
        <f t="shared" si="242"/>
        <v>0</v>
      </c>
      <c r="I542" s="54">
        <f t="shared" si="236"/>
        <v>0</v>
      </c>
      <c r="J542" s="54" t="e">
        <f t="shared" si="237"/>
        <v>#DIV/0!</v>
      </c>
    </row>
    <row r="543" spans="1:10" ht="47.25" customHeight="1" x14ac:dyDescent="0.25">
      <c r="A543" s="211">
        <v>3232</v>
      </c>
      <c r="B543" s="212"/>
      <c r="C543" s="213"/>
      <c r="D543" s="51" t="s">
        <v>164</v>
      </c>
      <c r="E543" s="55">
        <v>0</v>
      </c>
      <c r="F543" s="55">
        <v>6000</v>
      </c>
      <c r="G543" s="55">
        <f>F543</f>
        <v>6000</v>
      </c>
      <c r="H543" s="55"/>
      <c r="I543" s="54">
        <f t="shared" si="236"/>
        <v>0</v>
      </c>
      <c r="J543" s="54" t="e">
        <f t="shared" si="237"/>
        <v>#DIV/0!</v>
      </c>
    </row>
    <row r="544" spans="1:10" ht="47.25" customHeight="1" x14ac:dyDescent="0.25">
      <c r="A544" s="211">
        <v>3233</v>
      </c>
      <c r="B544" s="212"/>
      <c r="C544" s="213"/>
      <c r="D544" s="154" t="s">
        <v>165</v>
      </c>
      <c r="E544" s="55">
        <v>0</v>
      </c>
      <c r="F544" s="55">
        <v>2000</v>
      </c>
      <c r="G544" s="55">
        <f>F544</f>
        <v>2000</v>
      </c>
      <c r="H544" s="55"/>
      <c r="I544" s="54">
        <f t="shared" si="236"/>
        <v>0</v>
      </c>
      <c r="J544" s="54" t="e">
        <f t="shared" si="237"/>
        <v>#DIV/0!</v>
      </c>
    </row>
    <row r="545" spans="1:21" ht="47.25" customHeight="1" x14ac:dyDescent="0.25">
      <c r="A545" s="214">
        <v>4</v>
      </c>
      <c r="B545" s="214"/>
      <c r="C545" s="214"/>
      <c r="D545" s="51" t="s">
        <v>6</v>
      </c>
      <c r="E545" s="55">
        <f>E546</f>
        <v>0</v>
      </c>
      <c r="F545" s="55">
        <f t="shared" ref="F545:H547" si="243">F546</f>
        <v>3800</v>
      </c>
      <c r="G545" s="55">
        <f t="shared" si="243"/>
        <v>3800</v>
      </c>
      <c r="H545" s="55">
        <f t="shared" si="243"/>
        <v>0</v>
      </c>
      <c r="I545" s="54">
        <f t="shared" si="236"/>
        <v>0</v>
      </c>
      <c r="J545" s="54" t="e">
        <f t="shared" si="237"/>
        <v>#DIV/0!</v>
      </c>
    </row>
    <row r="546" spans="1:21" ht="47.25" customHeight="1" x14ac:dyDescent="0.25">
      <c r="A546" s="211">
        <v>42</v>
      </c>
      <c r="B546" s="212"/>
      <c r="C546" s="213"/>
      <c r="D546" s="154" t="s">
        <v>186</v>
      </c>
      <c r="E546" s="55">
        <f>E547</f>
        <v>0</v>
      </c>
      <c r="F546" s="55">
        <f t="shared" si="243"/>
        <v>3800</v>
      </c>
      <c r="G546" s="55">
        <f t="shared" si="243"/>
        <v>3800</v>
      </c>
      <c r="H546" s="55">
        <f t="shared" si="243"/>
        <v>0</v>
      </c>
      <c r="I546" s="54">
        <f t="shared" si="236"/>
        <v>0</v>
      </c>
      <c r="J546" s="54" t="e">
        <f t="shared" si="237"/>
        <v>#DIV/0!</v>
      </c>
    </row>
    <row r="547" spans="1:21" ht="47.25" customHeight="1" x14ac:dyDescent="0.25">
      <c r="A547" s="211">
        <v>422</v>
      </c>
      <c r="B547" s="212"/>
      <c r="C547" s="213"/>
      <c r="D547" s="154" t="s">
        <v>187</v>
      </c>
      <c r="E547" s="55">
        <f>E548</f>
        <v>0</v>
      </c>
      <c r="F547" s="55">
        <f t="shared" si="243"/>
        <v>3800</v>
      </c>
      <c r="G547" s="55">
        <f t="shared" si="243"/>
        <v>3800</v>
      </c>
      <c r="H547" s="55">
        <f t="shared" si="243"/>
        <v>0</v>
      </c>
      <c r="I547" s="54">
        <f t="shared" si="236"/>
        <v>0</v>
      </c>
      <c r="J547" s="54" t="e">
        <f t="shared" si="237"/>
        <v>#DIV/0!</v>
      </c>
    </row>
    <row r="548" spans="1:21" ht="47.25" customHeight="1" x14ac:dyDescent="0.25">
      <c r="A548" s="214">
        <v>4221</v>
      </c>
      <c r="B548" s="214"/>
      <c r="C548" s="214"/>
      <c r="D548" s="51" t="s">
        <v>94</v>
      </c>
      <c r="E548" s="55">
        <v>0</v>
      </c>
      <c r="F548" s="55">
        <v>3800</v>
      </c>
      <c r="G548" s="55">
        <f>F548</f>
        <v>3800</v>
      </c>
      <c r="H548" s="55"/>
      <c r="I548" s="54">
        <f t="shared" si="236"/>
        <v>0</v>
      </c>
      <c r="J548" s="54" t="e">
        <f t="shared" si="237"/>
        <v>#DIV/0!</v>
      </c>
    </row>
    <row r="551" spans="1:21" x14ac:dyDescent="0.25">
      <c r="U551" s="163"/>
    </row>
  </sheetData>
  <autoFilter ref="G1:G745" xr:uid="{65EBD080-09C0-4B81-B675-E81546DB784B}"/>
  <mergeCells count="499">
    <mergeCell ref="A1:C1"/>
    <mergeCell ref="A2:I2"/>
    <mergeCell ref="A4:I4"/>
    <mergeCell ref="A6:D6"/>
    <mergeCell ref="A7:D7"/>
    <mergeCell ref="A8:B8"/>
    <mergeCell ref="A22:C22"/>
    <mergeCell ref="A23:C23"/>
    <mergeCell ref="A24:C24"/>
    <mergeCell ref="A25:C25"/>
    <mergeCell ref="A27:C27"/>
    <mergeCell ref="A16:C16"/>
    <mergeCell ref="A17:C17"/>
    <mergeCell ref="A21:C21"/>
    <mergeCell ref="A9:C9"/>
    <mergeCell ref="A10:C10"/>
    <mergeCell ref="A11:C11"/>
    <mergeCell ref="A14:C14"/>
    <mergeCell ref="A34:C34"/>
    <mergeCell ref="A35:C35"/>
    <mergeCell ref="A36:C36"/>
    <mergeCell ref="A37:C37"/>
    <mergeCell ref="A38:C38"/>
    <mergeCell ref="A39:C39"/>
    <mergeCell ref="A28:C28"/>
    <mergeCell ref="A29:C29"/>
    <mergeCell ref="A30:C30"/>
    <mergeCell ref="A31:C31"/>
    <mergeCell ref="A32:C32"/>
    <mergeCell ref="A33:C33"/>
    <mergeCell ref="A47:C47"/>
    <mergeCell ref="A48:C48"/>
    <mergeCell ref="A49:C49"/>
    <mergeCell ref="A50:C50"/>
    <mergeCell ref="A51:C51"/>
    <mergeCell ref="A53:C53"/>
    <mergeCell ref="A40:C40"/>
    <mergeCell ref="A41:C41"/>
    <mergeCell ref="A42:C42"/>
    <mergeCell ref="A43:C43"/>
    <mergeCell ref="A44:C44"/>
    <mergeCell ref="A46:C46"/>
    <mergeCell ref="A60:C60"/>
    <mergeCell ref="A61:C61"/>
    <mergeCell ref="A62:C62"/>
    <mergeCell ref="A63:C63"/>
    <mergeCell ref="A64:C64"/>
    <mergeCell ref="A65:C65"/>
    <mergeCell ref="A54:C54"/>
    <mergeCell ref="A55:C55"/>
    <mergeCell ref="A56:C56"/>
    <mergeCell ref="A57:C57"/>
    <mergeCell ref="A58:C58"/>
    <mergeCell ref="A59:C59"/>
    <mergeCell ref="A72:C72"/>
    <mergeCell ref="A73:C73"/>
    <mergeCell ref="A74:C74"/>
    <mergeCell ref="A75:C75"/>
    <mergeCell ref="A76:C76"/>
    <mergeCell ref="A77:C77"/>
    <mergeCell ref="A66:C66"/>
    <mergeCell ref="A67:C67"/>
    <mergeCell ref="A68:C68"/>
    <mergeCell ref="A69:C69"/>
    <mergeCell ref="A70:C70"/>
    <mergeCell ref="A71:C71"/>
    <mergeCell ref="A84:C84"/>
    <mergeCell ref="A85:C85"/>
    <mergeCell ref="A86:C86"/>
    <mergeCell ref="A87:C87"/>
    <mergeCell ref="A88:C88"/>
    <mergeCell ref="A89:C89"/>
    <mergeCell ref="A78:C78"/>
    <mergeCell ref="A79:C79"/>
    <mergeCell ref="A80:C80"/>
    <mergeCell ref="A81:C81"/>
    <mergeCell ref="A82:C82"/>
    <mergeCell ref="A83:C83"/>
    <mergeCell ref="A96:C96"/>
    <mergeCell ref="A97:C97"/>
    <mergeCell ref="A98:C98"/>
    <mergeCell ref="A99:C99"/>
    <mergeCell ref="A100:C100"/>
    <mergeCell ref="A101:C101"/>
    <mergeCell ref="A90:C90"/>
    <mergeCell ref="A91:C91"/>
    <mergeCell ref="A92:C92"/>
    <mergeCell ref="A93:C93"/>
    <mergeCell ref="A94:C94"/>
    <mergeCell ref="A95:C95"/>
    <mergeCell ref="A108:C108"/>
    <mergeCell ref="A109:C109"/>
    <mergeCell ref="A110:C110"/>
    <mergeCell ref="A111:C111"/>
    <mergeCell ref="A112:C112"/>
    <mergeCell ref="A113:C113"/>
    <mergeCell ref="A102:C102"/>
    <mergeCell ref="A103:C103"/>
    <mergeCell ref="A104:C104"/>
    <mergeCell ref="A105:C105"/>
    <mergeCell ref="A106:C106"/>
    <mergeCell ref="A107:C107"/>
    <mergeCell ref="A120:C120"/>
    <mergeCell ref="A121:C121"/>
    <mergeCell ref="A122:C122"/>
    <mergeCell ref="A123:C123"/>
    <mergeCell ref="A124:C124"/>
    <mergeCell ref="A125:C125"/>
    <mergeCell ref="A114:C114"/>
    <mergeCell ref="A115:C115"/>
    <mergeCell ref="A116:C116"/>
    <mergeCell ref="A117:C117"/>
    <mergeCell ref="A118:C118"/>
    <mergeCell ref="A119:C119"/>
    <mergeCell ref="A133:C133"/>
    <mergeCell ref="A137:C137"/>
    <mergeCell ref="A138:C138"/>
    <mergeCell ref="A139:C139"/>
    <mergeCell ref="A140:C140"/>
    <mergeCell ref="A141:C141"/>
    <mergeCell ref="A126:C126"/>
    <mergeCell ref="A127:C127"/>
    <mergeCell ref="A128:C128"/>
    <mergeCell ref="A130:C130"/>
    <mergeCell ref="A131:C131"/>
    <mergeCell ref="A132:C132"/>
    <mergeCell ref="A151:C151"/>
    <mergeCell ref="A152:C152"/>
    <mergeCell ref="A153:C153"/>
    <mergeCell ref="A154:C154"/>
    <mergeCell ref="A155:C155"/>
    <mergeCell ref="A156:C156"/>
    <mergeCell ref="A142:C142"/>
    <mergeCell ref="A143:C143"/>
    <mergeCell ref="A144:C144"/>
    <mergeCell ref="A145:C145"/>
    <mergeCell ref="A149:C149"/>
    <mergeCell ref="A150:C150"/>
    <mergeCell ref="A163:C163"/>
    <mergeCell ref="A164:C164"/>
    <mergeCell ref="A165:C165"/>
    <mergeCell ref="A166:C166"/>
    <mergeCell ref="A167:C167"/>
    <mergeCell ref="A168:C168"/>
    <mergeCell ref="A157:C157"/>
    <mergeCell ref="A158:C158"/>
    <mergeCell ref="A159:C159"/>
    <mergeCell ref="A160:C160"/>
    <mergeCell ref="A161:C161"/>
    <mergeCell ref="A162:C162"/>
    <mergeCell ref="A175:C175"/>
    <mergeCell ref="A176:C176"/>
    <mergeCell ref="A177:C177"/>
    <mergeCell ref="A178:C178"/>
    <mergeCell ref="A179:C179"/>
    <mergeCell ref="A180:C180"/>
    <mergeCell ref="A169:C169"/>
    <mergeCell ref="A170:C170"/>
    <mergeCell ref="A171:C171"/>
    <mergeCell ref="A172:C172"/>
    <mergeCell ref="A173:C173"/>
    <mergeCell ref="A174:C174"/>
    <mergeCell ref="A187:C187"/>
    <mergeCell ref="A188:C188"/>
    <mergeCell ref="A189:C189"/>
    <mergeCell ref="A190:C190"/>
    <mergeCell ref="A191:C191"/>
    <mergeCell ref="A192:C192"/>
    <mergeCell ref="A181:C181"/>
    <mergeCell ref="A182:C182"/>
    <mergeCell ref="A183:C183"/>
    <mergeCell ref="A184:C184"/>
    <mergeCell ref="A185:C185"/>
    <mergeCell ref="A186:C186"/>
    <mergeCell ref="A200:C200"/>
    <mergeCell ref="A201:C201"/>
    <mergeCell ref="A202:C202"/>
    <mergeCell ref="A203:C203"/>
    <mergeCell ref="A204:C204"/>
    <mergeCell ref="A193:C193"/>
    <mergeCell ref="A194:C194"/>
    <mergeCell ref="A195:C195"/>
    <mergeCell ref="A196:C196"/>
    <mergeCell ref="A197:C197"/>
    <mergeCell ref="A198:C198"/>
    <mergeCell ref="A320:C320"/>
    <mergeCell ref="A321:C321"/>
    <mergeCell ref="A322:C322"/>
    <mergeCell ref="A323:C323"/>
    <mergeCell ref="A324:C324"/>
    <mergeCell ref="A325:C325"/>
    <mergeCell ref="A222:C222"/>
    <mergeCell ref="A314:C314"/>
    <mergeCell ref="A316:C316"/>
    <mergeCell ref="A317:C317"/>
    <mergeCell ref="A318:C318"/>
    <mergeCell ref="A319:C319"/>
    <mergeCell ref="A227:C227"/>
    <mergeCell ref="A228:C228"/>
    <mergeCell ref="A229:C229"/>
    <mergeCell ref="A230:C230"/>
    <mergeCell ref="A336:C336"/>
    <mergeCell ref="A339:C339"/>
    <mergeCell ref="A342:C342"/>
    <mergeCell ref="A343:C343"/>
    <mergeCell ref="A344:C344"/>
    <mergeCell ref="A345:C345"/>
    <mergeCell ref="A326:C326"/>
    <mergeCell ref="A330:C330"/>
    <mergeCell ref="A331:C331"/>
    <mergeCell ref="A332:C332"/>
    <mergeCell ref="A334:C334"/>
    <mergeCell ref="A335:C335"/>
    <mergeCell ref="A360:C360"/>
    <mergeCell ref="A361:C361"/>
    <mergeCell ref="A353:C353"/>
    <mergeCell ref="A354:C354"/>
    <mergeCell ref="A355:C355"/>
    <mergeCell ref="A357:C357"/>
    <mergeCell ref="A358:C358"/>
    <mergeCell ref="A359:C359"/>
    <mergeCell ref="A346:C346"/>
    <mergeCell ref="A348:C348"/>
    <mergeCell ref="A349:C349"/>
    <mergeCell ref="A350:C350"/>
    <mergeCell ref="A351:C351"/>
    <mergeCell ref="A352:C352"/>
    <mergeCell ref="A366:C366"/>
    <mergeCell ref="A435:C435"/>
    <mergeCell ref="A436:C436"/>
    <mergeCell ref="A369:C369"/>
    <mergeCell ref="A438:C438"/>
    <mergeCell ref="A439:C439"/>
    <mergeCell ref="A368:C368"/>
    <mergeCell ref="A370:C370"/>
    <mergeCell ref="A371:C371"/>
    <mergeCell ref="A372:C372"/>
    <mergeCell ref="A399:C399"/>
    <mergeCell ref="A400:C400"/>
    <mergeCell ref="A469:C469"/>
    <mergeCell ref="A470:C470"/>
    <mergeCell ref="A403:C403"/>
    <mergeCell ref="A401:C401"/>
    <mergeCell ref="A461:C461"/>
    <mergeCell ref="A462:C462"/>
    <mergeCell ref="A463:C463"/>
    <mergeCell ref="A454:C454"/>
    <mergeCell ref="A455:C455"/>
    <mergeCell ref="A456:C456"/>
    <mergeCell ref="A457:C457"/>
    <mergeCell ref="A458:C458"/>
    <mergeCell ref="A459:C459"/>
    <mergeCell ref="A446:C446"/>
    <mergeCell ref="A447:C447"/>
    <mergeCell ref="A448:C448"/>
    <mergeCell ref="A449:C449"/>
    <mergeCell ref="A451:C451"/>
    <mergeCell ref="A453:C453"/>
    <mergeCell ref="A452:C452"/>
    <mergeCell ref="A440:C440"/>
    <mergeCell ref="A441:C441"/>
    <mergeCell ref="A519:C519"/>
    <mergeCell ref="A520:C520"/>
    <mergeCell ref="A521:C521"/>
    <mergeCell ref="A522:C522"/>
    <mergeCell ref="A523:C523"/>
    <mergeCell ref="A518:C518"/>
    <mergeCell ref="A486:C486"/>
    <mergeCell ref="A488:C488"/>
    <mergeCell ref="A487:C487"/>
    <mergeCell ref="A489:C489"/>
    <mergeCell ref="A507:C507"/>
    <mergeCell ref="A508:C508"/>
    <mergeCell ref="A509:C509"/>
    <mergeCell ref="A510:C510"/>
    <mergeCell ref="A511:C511"/>
    <mergeCell ref="A512:C512"/>
    <mergeCell ref="A502:C502"/>
    <mergeCell ref="A503:C503"/>
    <mergeCell ref="A504:C504"/>
    <mergeCell ref="A505:C505"/>
    <mergeCell ref="A506:C506"/>
    <mergeCell ref="A529:C529"/>
    <mergeCell ref="A530:C530"/>
    <mergeCell ref="A531:C531"/>
    <mergeCell ref="A532:C532"/>
    <mergeCell ref="A533:C533"/>
    <mergeCell ref="A534:C534"/>
    <mergeCell ref="A524:C524"/>
    <mergeCell ref="A525:C525"/>
    <mergeCell ref="A526:C526"/>
    <mergeCell ref="A527:C527"/>
    <mergeCell ref="A528:C528"/>
    <mergeCell ref="A547:C547"/>
    <mergeCell ref="A548:C548"/>
    <mergeCell ref="A541:C541"/>
    <mergeCell ref="A542:C542"/>
    <mergeCell ref="A543:C543"/>
    <mergeCell ref="A544:C544"/>
    <mergeCell ref="A545:C545"/>
    <mergeCell ref="A546:C546"/>
    <mergeCell ref="A535:C535"/>
    <mergeCell ref="A536:C536"/>
    <mergeCell ref="A537:C537"/>
    <mergeCell ref="A538:C538"/>
    <mergeCell ref="A539:C539"/>
    <mergeCell ref="A540:C540"/>
    <mergeCell ref="A221:C221"/>
    <mergeCell ref="A223:C223"/>
    <mergeCell ref="A224:C224"/>
    <mergeCell ref="A225:C225"/>
    <mergeCell ref="A226:C226"/>
    <mergeCell ref="A12:B12"/>
    <mergeCell ref="A13:B13"/>
    <mergeCell ref="A18:B18"/>
    <mergeCell ref="A19:B19"/>
    <mergeCell ref="A20:B20"/>
    <mergeCell ref="A26:B26"/>
    <mergeCell ref="A214:C214"/>
    <mergeCell ref="A215:C215"/>
    <mergeCell ref="A217:C217"/>
    <mergeCell ref="A218:C218"/>
    <mergeCell ref="A219:C219"/>
    <mergeCell ref="A220:C220"/>
    <mergeCell ref="A205:C205"/>
    <mergeCell ref="A209:C209"/>
    <mergeCell ref="A210:C210"/>
    <mergeCell ref="A211:C211"/>
    <mergeCell ref="A212:C212"/>
    <mergeCell ref="A213:C213"/>
    <mergeCell ref="A199:C199"/>
    <mergeCell ref="A237:C237"/>
    <mergeCell ref="A238:C238"/>
    <mergeCell ref="A239:C239"/>
    <mergeCell ref="A240:C240"/>
    <mergeCell ref="A241:C241"/>
    <mergeCell ref="A242:C242"/>
    <mergeCell ref="A231:C231"/>
    <mergeCell ref="A232:C232"/>
    <mergeCell ref="A233:C233"/>
    <mergeCell ref="A234:C234"/>
    <mergeCell ref="A235:C235"/>
    <mergeCell ref="A236:C236"/>
    <mergeCell ref="A249:C249"/>
    <mergeCell ref="A251:C251"/>
    <mergeCell ref="A252:C252"/>
    <mergeCell ref="A253:C253"/>
    <mergeCell ref="A254:C254"/>
    <mergeCell ref="A256:C256"/>
    <mergeCell ref="A243:C243"/>
    <mergeCell ref="A244:C244"/>
    <mergeCell ref="A245:C245"/>
    <mergeCell ref="A246:C246"/>
    <mergeCell ref="A247:C247"/>
    <mergeCell ref="A248:C248"/>
    <mergeCell ref="A263:C263"/>
    <mergeCell ref="A264:C264"/>
    <mergeCell ref="A265:C265"/>
    <mergeCell ref="A266:C266"/>
    <mergeCell ref="A267:C267"/>
    <mergeCell ref="A268:C268"/>
    <mergeCell ref="A257:C257"/>
    <mergeCell ref="A258:C258"/>
    <mergeCell ref="A259:C259"/>
    <mergeCell ref="A260:C260"/>
    <mergeCell ref="A261:C261"/>
    <mergeCell ref="A262:C262"/>
    <mergeCell ref="A281:C281"/>
    <mergeCell ref="A282:C282"/>
    <mergeCell ref="A283:C283"/>
    <mergeCell ref="A284:C284"/>
    <mergeCell ref="A285:C285"/>
    <mergeCell ref="A286:C286"/>
    <mergeCell ref="A270:C270"/>
    <mergeCell ref="A271:C271"/>
    <mergeCell ref="A272:C272"/>
    <mergeCell ref="A273:C273"/>
    <mergeCell ref="A279:C279"/>
    <mergeCell ref="A280:C280"/>
    <mergeCell ref="A274:C274"/>
    <mergeCell ref="A275:C275"/>
    <mergeCell ref="A276:C276"/>
    <mergeCell ref="A277:C277"/>
    <mergeCell ref="A295:C295"/>
    <mergeCell ref="A296:C296"/>
    <mergeCell ref="A297:C297"/>
    <mergeCell ref="A298:C298"/>
    <mergeCell ref="A287:C287"/>
    <mergeCell ref="A288:C288"/>
    <mergeCell ref="A289:C289"/>
    <mergeCell ref="A290:C290"/>
    <mergeCell ref="A291:C291"/>
    <mergeCell ref="A292:C292"/>
    <mergeCell ref="A278:C278"/>
    <mergeCell ref="A430:C430"/>
    <mergeCell ref="A431:C431"/>
    <mergeCell ref="A432:C432"/>
    <mergeCell ref="A433:C433"/>
    <mergeCell ref="A450:C450"/>
    <mergeCell ref="A363:C363"/>
    <mergeCell ref="A364:C364"/>
    <mergeCell ref="A365:C365"/>
    <mergeCell ref="A367:C367"/>
    <mergeCell ref="A307:C307"/>
    <mergeCell ref="A308:C308"/>
    <mergeCell ref="A310:C310"/>
    <mergeCell ref="A311:C311"/>
    <mergeCell ref="A312:C312"/>
    <mergeCell ref="A313:C313"/>
    <mergeCell ref="A300:C300"/>
    <mergeCell ref="A302:C302"/>
    <mergeCell ref="A303:C303"/>
    <mergeCell ref="A304:C304"/>
    <mergeCell ref="A305:C305"/>
    <mergeCell ref="A306:C306"/>
    <mergeCell ref="A293:C293"/>
    <mergeCell ref="A294:C294"/>
    <mergeCell ref="A390:C390"/>
    <mergeCell ref="A379:C379"/>
    <mergeCell ref="A380:C380"/>
    <mergeCell ref="A381:C381"/>
    <mergeCell ref="A382:C382"/>
    <mergeCell ref="A383:C383"/>
    <mergeCell ref="A384:C384"/>
    <mergeCell ref="A373:C373"/>
    <mergeCell ref="A374:C374"/>
    <mergeCell ref="A375:C375"/>
    <mergeCell ref="A376:C376"/>
    <mergeCell ref="A377:C377"/>
    <mergeCell ref="A378:C378"/>
    <mergeCell ref="A410:C410"/>
    <mergeCell ref="A411:C411"/>
    <mergeCell ref="A362:C362"/>
    <mergeCell ref="A418:C418"/>
    <mergeCell ref="A419:C419"/>
    <mergeCell ref="A420:C420"/>
    <mergeCell ref="A421:C421"/>
    <mergeCell ref="A402:C402"/>
    <mergeCell ref="A404:C404"/>
    <mergeCell ref="A405:C405"/>
    <mergeCell ref="A406:C406"/>
    <mergeCell ref="A408:C408"/>
    <mergeCell ref="A409:C409"/>
    <mergeCell ref="A392:C392"/>
    <mergeCell ref="A393:C393"/>
    <mergeCell ref="A394:C394"/>
    <mergeCell ref="A395:C395"/>
    <mergeCell ref="A397:C397"/>
    <mergeCell ref="A398:C398"/>
    <mergeCell ref="A385:C385"/>
    <mergeCell ref="A386:C386"/>
    <mergeCell ref="A387:C387"/>
    <mergeCell ref="A388:C388"/>
    <mergeCell ref="A389:C389"/>
    <mergeCell ref="A491:C491"/>
    <mergeCell ref="A492:C492"/>
    <mergeCell ref="A496:C496"/>
    <mergeCell ref="A412:C412"/>
    <mergeCell ref="A413:C413"/>
    <mergeCell ref="A414:C414"/>
    <mergeCell ref="A415:C415"/>
    <mergeCell ref="A416:C416"/>
    <mergeCell ref="A417:C417"/>
    <mergeCell ref="A460:C460"/>
    <mergeCell ref="A472:C472"/>
    <mergeCell ref="A473:C473"/>
    <mergeCell ref="A474:C474"/>
    <mergeCell ref="A475:C475"/>
    <mergeCell ref="A476:C476"/>
    <mergeCell ref="A477:C477"/>
    <mergeCell ref="A478:C478"/>
    <mergeCell ref="A493:C493"/>
    <mergeCell ref="A494:C494"/>
    <mergeCell ref="A495:C495"/>
    <mergeCell ref="A464:C464"/>
    <mergeCell ref="A465:C465"/>
    <mergeCell ref="A466:C466"/>
    <mergeCell ref="A468:C468"/>
    <mergeCell ref="A428:C428"/>
    <mergeCell ref="A429:C429"/>
    <mergeCell ref="A422:C422"/>
    <mergeCell ref="A423:C423"/>
    <mergeCell ref="A424:C424"/>
    <mergeCell ref="A425:C425"/>
    <mergeCell ref="A426:C426"/>
    <mergeCell ref="A427:C427"/>
    <mergeCell ref="A490:C490"/>
    <mergeCell ref="A471:C471"/>
    <mergeCell ref="A485:C485"/>
    <mergeCell ref="A479:C479"/>
    <mergeCell ref="A480:C480"/>
    <mergeCell ref="A481:C481"/>
    <mergeCell ref="A482:C482"/>
    <mergeCell ref="A483:C483"/>
    <mergeCell ref="A484:C484"/>
    <mergeCell ref="A442:C442"/>
    <mergeCell ref="A443:C443"/>
    <mergeCell ref="A444:C444"/>
    <mergeCell ref="A445:C445"/>
  </mergeCells>
  <pageMargins left="0.7" right="0.7" top="0.75" bottom="0.75" header="0.3" footer="0.3"/>
  <pageSetup paperSize="9" scale="7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1:M556"/>
  <sheetViews>
    <sheetView tabSelected="1" zoomScaleNormal="100" workbookViewId="0">
      <selection activeCell="F405" sqref="F405:G405"/>
    </sheetView>
  </sheetViews>
  <sheetFormatPr defaultRowHeight="15" x14ac:dyDescent="0.25"/>
  <cols>
    <col min="1" max="1" width="8.7109375" customWidth="1"/>
    <col min="2" max="2" width="7.42578125" bestFit="1" customWidth="1"/>
    <col min="3" max="3" width="8.42578125" bestFit="1" customWidth="1"/>
    <col min="4" max="4" width="19.28515625" customWidth="1"/>
    <col min="5" max="5" width="37.42578125" customWidth="1"/>
    <col min="6" max="6" width="25.7109375" customWidth="1"/>
    <col min="7" max="7" width="22.7109375" customWidth="1"/>
    <col min="8" max="8" width="22.85546875" customWidth="1"/>
    <col min="9" max="9" width="24.28515625" customWidth="1"/>
    <col min="10" max="10" width="15.7109375" customWidth="1"/>
    <col min="11" max="11" width="14.28515625" customWidth="1"/>
    <col min="13" max="13" width="11.7109375" bestFit="1" customWidth="1"/>
  </cols>
  <sheetData>
    <row r="1" spans="2:11" ht="27" customHeight="1" x14ac:dyDescent="0.25">
      <c r="B1" s="210" t="s">
        <v>216</v>
      </c>
      <c r="C1" s="210"/>
      <c r="D1" s="210"/>
      <c r="E1" s="63"/>
      <c r="F1" s="75"/>
      <c r="G1" s="3"/>
      <c r="H1" s="3"/>
      <c r="I1" s="3"/>
      <c r="J1" s="4"/>
      <c r="K1" s="4"/>
    </row>
    <row r="2" spans="2:11" ht="18" customHeight="1" x14ac:dyDescent="0.25">
      <c r="B2" s="200" t="s">
        <v>11</v>
      </c>
      <c r="C2" s="200"/>
      <c r="D2" s="200"/>
      <c r="E2" s="200"/>
      <c r="F2" s="200"/>
      <c r="G2" s="200"/>
      <c r="H2" s="200"/>
      <c r="I2" s="200"/>
      <c r="J2" s="200"/>
      <c r="K2" s="31"/>
    </row>
    <row r="3" spans="2:11" ht="18" x14ac:dyDescent="0.25">
      <c r="B3" s="3"/>
      <c r="C3" s="3"/>
      <c r="D3" s="3"/>
      <c r="E3" s="3"/>
      <c r="F3" s="19"/>
      <c r="G3" s="3"/>
      <c r="H3" s="3"/>
      <c r="I3" s="3"/>
      <c r="J3" s="4"/>
      <c r="K3" s="4"/>
    </row>
    <row r="4" spans="2:11" ht="15.75" x14ac:dyDescent="0.25">
      <c r="B4" s="239" t="s">
        <v>55</v>
      </c>
      <c r="C4" s="239"/>
      <c r="D4" s="239"/>
      <c r="E4" s="239"/>
      <c r="F4" s="239"/>
      <c r="G4" s="239"/>
      <c r="H4" s="239"/>
      <c r="I4" s="239"/>
      <c r="J4" s="239"/>
    </row>
    <row r="5" spans="2:11" ht="18" x14ac:dyDescent="0.25">
      <c r="B5" s="19"/>
      <c r="C5" s="19"/>
      <c r="D5" s="19"/>
      <c r="E5" s="19"/>
      <c r="F5" s="19"/>
      <c r="G5" s="19"/>
      <c r="H5" s="19"/>
      <c r="I5" s="19"/>
      <c r="J5" s="4"/>
    </row>
    <row r="6" spans="2:11" ht="38.25" x14ac:dyDescent="0.25">
      <c r="B6" s="207" t="s">
        <v>8</v>
      </c>
      <c r="C6" s="208"/>
      <c r="D6" s="208"/>
      <c r="E6" s="209"/>
      <c r="F6" s="43" t="s">
        <v>285</v>
      </c>
      <c r="G6" s="43" t="s">
        <v>291</v>
      </c>
      <c r="H6" s="43" t="s">
        <v>294</v>
      </c>
      <c r="I6" s="43" t="s">
        <v>290</v>
      </c>
      <c r="J6" s="43" t="s">
        <v>25</v>
      </c>
      <c r="K6" s="43" t="s">
        <v>50</v>
      </c>
    </row>
    <row r="7" spans="2:11" s="47" customFormat="1" ht="11.25" x14ac:dyDescent="0.2">
      <c r="B7" s="204">
        <v>1</v>
      </c>
      <c r="C7" s="205"/>
      <c r="D7" s="205"/>
      <c r="E7" s="206"/>
      <c r="F7" s="76">
        <v>2</v>
      </c>
      <c r="G7" s="45">
        <v>3</v>
      </c>
      <c r="H7" s="45">
        <v>4</v>
      </c>
      <c r="I7" s="45">
        <v>5</v>
      </c>
      <c r="J7" s="45" t="s">
        <v>257</v>
      </c>
      <c r="K7" s="45" t="s">
        <v>258</v>
      </c>
    </row>
    <row r="8" spans="2:11" ht="14.45" customHeight="1" x14ac:dyDescent="0.25">
      <c r="B8" s="211" t="s">
        <v>195</v>
      </c>
      <c r="C8" s="212"/>
      <c r="D8" s="213"/>
      <c r="E8" s="108" t="s">
        <v>196</v>
      </c>
      <c r="F8" s="80">
        <f>F11+F70+F91+F155+F223+F272+F307+F360+F374+F399+F405+F447+F451+F477+F491+F509</f>
        <v>2111447.02</v>
      </c>
      <c r="G8" s="80">
        <f>G11+G70+G91+G155+G223+G272+G307+G360+G374+G399+G405+G447+G451+G477+G491+G509</f>
        <v>5261017</v>
      </c>
      <c r="H8" s="80">
        <f>H11+H70+H91+H155+H223+H272+H307+H360+H374+H399+H405+H447+H451+H477+H491+H509</f>
        <v>5261017</v>
      </c>
      <c r="I8" s="80">
        <f>I11+I70+I91+I155+I223+I272+I307+I360+I374+I399+I405+I447+I451+I477+I491+I509</f>
        <v>2421528.4199999995</v>
      </c>
      <c r="J8" s="54">
        <f>I8/H8*100</f>
        <v>46.027762693030631</v>
      </c>
      <c r="K8" s="54">
        <f>I8/F8*100</f>
        <v>114.68572959978884</v>
      </c>
    </row>
    <row r="9" spans="2:11" ht="27.75" customHeight="1" x14ac:dyDescent="0.25">
      <c r="B9" s="236" t="s">
        <v>200</v>
      </c>
      <c r="C9" s="237"/>
      <c r="D9" s="238"/>
      <c r="E9" s="105" t="s">
        <v>199</v>
      </c>
      <c r="F9" s="80"/>
      <c r="G9" s="80"/>
      <c r="H9" s="80"/>
      <c r="I9" s="80"/>
      <c r="J9" s="54" t="e">
        <f t="shared" ref="J9:J72" si="0">I9/H9*100</f>
        <v>#DIV/0!</v>
      </c>
      <c r="K9" s="54" t="e">
        <f t="shared" ref="K9:K72" si="1">I9/F9*100</f>
        <v>#DIV/0!</v>
      </c>
    </row>
    <row r="10" spans="2:11" ht="22.5" customHeight="1" x14ac:dyDescent="0.25">
      <c r="B10" s="236" t="s">
        <v>300</v>
      </c>
      <c r="C10" s="237"/>
      <c r="D10" s="238"/>
      <c r="E10" s="105" t="s">
        <v>301</v>
      </c>
      <c r="F10" s="61"/>
      <c r="G10" s="62"/>
      <c r="H10" s="54"/>
      <c r="I10" s="54"/>
      <c r="J10" s="54" t="e">
        <f t="shared" si="0"/>
        <v>#DIV/0!</v>
      </c>
      <c r="K10" s="54" t="e">
        <f t="shared" si="1"/>
        <v>#DIV/0!</v>
      </c>
    </row>
    <row r="11" spans="2:11" ht="14.45" customHeight="1" x14ac:dyDescent="0.25">
      <c r="B11" s="214">
        <v>11</v>
      </c>
      <c r="C11" s="214"/>
      <c r="D11" s="214"/>
      <c r="E11" s="51" t="s">
        <v>197</v>
      </c>
      <c r="F11" s="62">
        <f>F12+F56</f>
        <v>1617389.7</v>
      </c>
      <c r="G11" s="62">
        <f>G12+G56</f>
        <v>3772059</v>
      </c>
      <c r="H11" s="62">
        <f t="shared" ref="H11:I11" si="2">H12+H56</f>
        <v>3772059</v>
      </c>
      <c r="I11" s="62">
        <f t="shared" si="2"/>
        <v>1835287.3699999999</v>
      </c>
      <c r="J11" s="54">
        <f t="shared" si="0"/>
        <v>48.654789598996196</v>
      </c>
      <c r="K11" s="54">
        <f t="shared" si="1"/>
        <v>113.47218113235171</v>
      </c>
    </row>
    <row r="12" spans="2:11" ht="14.45" customHeight="1" x14ac:dyDescent="0.25">
      <c r="B12" s="211">
        <v>3</v>
      </c>
      <c r="C12" s="212"/>
      <c r="D12" s="213"/>
      <c r="E12" s="108" t="s">
        <v>4</v>
      </c>
      <c r="F12" s="62">
        <f>F13+F20+F49+F53</f>
        <v>1617389.7</v>
      </c>
      <c r="G12" s="62">
        <f>G13+G20+G49+G53</f>
        <v>3758548</v>
      </c>
      <c r="H12" s="62">
        <f>H13+H20+H49+H53</f>
        <v>3758548</v>
      </c>
      <c r="I12" s="62">
        <f>I13+I20+I49+I53</f>
        <v>1835287.3699999999</v>
      </c>
      <c r="J12" s="54">
        <f t="shared" si="0"/>
        <v>48.829690880627304</v>
      </c>
      <c r="K12" s="54">
        <f t="shared" si="1"/>
        <v>113.47218113235171</v>
      </c>
    </row>
    <row r="13" spans="2:11" ht="14.45" customHeight="1" x14ac:dyDescent="0.25">
      <c r="B13" s="211">
        <v>31</v>
      </c>
      <c r="C13" s="212"/>
      <c r="D13" s="213"/>
      <c r="E13" s="108" t="s">
        <v>5</v>
      </c>
      <c r="F13" s="62">
        <f>F14+F16+F18</f>
        <v>1491180.8</v>
      </c>
      <c r="G13" s="62">
        <f>G14+G16+G18</f>
        <v>3434567</v>
      </c>
      <c r="H13" s="62">
        <f t="shared" ref="H13:I13" si="3">H14+H16+H18</f>
        <v>3434567</v>
      </c>
      <c r="I13" s="62">
        <f t="shared" si="3"/>
        <v>1681709.38</v>
      </c>
      <c r="J13" s="54">
        <f t="shared" si="0"/>
        <v>48.964232754813047</v>
      </c>
      <c r="K13" s="54">
        <f t="shared" si="1"/>
        <v>112.77702744026745</v>
      </c>
    </row>
    <row r="14" spans="2:11" ht="14.45" customHeight="1" x14ac:dyDescent="0.25">
      <c r="B14" s="211">
        <v>311</v>
      </c>
      <c r="C14" s="212"/>
      <c r="D14" s="213"/>
      <c r="E14" s="51" t="s">
        <v>34</v>
      </c>
      <c r="F14" s="62">
        <f>F15</f>
        <v>1251269.26</v>
      </c>
      <c r="G14" s="62">
        <f t="shared" ref="G14:I14" si="4">G15</f>
        <v>2890125</v>
      </c>
      <c r="H14" s="62">
        <f t="shared" si="4"/>
        <v>2890125</v>
      </c>
      <c r="I14" s="62">
        <f t="shared" si="4"/>
        <v>1412972.68</v>
      </c>
      <c r="J14" s="54">
        <f t="shared" si="0"/>
        <v>48.8896736300333</v>
      </c>
      <c r="K14" s="54">
        <f t="shared" si="1"/>
        <v>112.92315132875557</v>
      </c>
    </row>
    <row r="15" spans="2:11" ht="14.45" customHeight="1" x14ac:dyDescent="0.25">
      <c r="B15" s="106">
        <v>3111</v>
      </c>
      <c r="C15" s="107"/>
      <c r="D15" s="108"/>
      <c r="E15" s="51" t="s">
        <v>35</v>
      </c>
      <c r="F15" s="62">
        <v>1251269.26</v>
      </c>
      <c r="G15" s="62">
        <v>2890125</v>
      </c>
      <c r="H15" s="62">
        <f>G15</f>
        <v>2890125</v>
      </c>
      <c r="I15" s="62">
        <v>1412972.68</v>
      </c>
      <c r="J15" s="54">
        <f t="shared" si="0"/>
        <v>48.8896736300333</v>
      </c>
      <c r="K15" s="54">
        <f t="shared" si="1"/>
        <v>112.92315132875557</v>
      </c>
    </row>
    <row r="16" spans="2:11" ht="14.45" customHeight="1" x14ac:dyDescent="0.25">
      <c r="B16" s="214">
        <v>312</v>
      </c>
      <c r="C16" s="214"/>
      <c r="D16" s="214"/>
      <c r="E16" s="51" t="s">
        <v>150</v>
      </c>
      <c r="F16" s="62">
        <f>F17</f>
        <v>33452.07</v>
      </c>
      <c r="G16" s="62">
        <f t="shared" ref="G16:I16" si="5">G17</f>
        <v>67571</v>
      </c>
      <c r="H16" s="62">
        <f t="shared" si="5"/>
        <v>67571</v>
      </c>
      <c r="I16" s="62">
        <f t="shared" si="5"/>
        <v>35596.39</v>
      </c>
      <c r="J16" s="54">
        <f t="shared" si="0"/>
        <v>52.679981056962312</v>
      </c>
      <c r="K16" s="54">
        <f t="shared" si="1"/>
        <v>106.41012648843555</v>
      </c>
    </row>
    <row r="17" spans="2:13" ht="14.45" customHeight="1" x14ac:dyDescent="0.25">
      <c r="B17" s="211">
        <v>3121</v>
      </c>
      <c r="C17" s="212"/>
      <c r="D17" s="213"/>
      <c r="E17" s="51" t="s">
        <v>150</v>
      </c>
      <c r="F17" s="62">
        <v>33452.07</v>
      </c>
      <c r="G17" s="62">
        <v>67571</v>
      </c>
      <c r="H17" s="54">
        <f>G17</f>
        <v>67571</v>
      </c>
      <c r="I17" s="54">
        <v>35596.39</v>
      </c>
      <c r="J17" s="54">
        <f t="shared" si="0"/>
        <v>52.679981056962312</v>
      </c>
      <c r="K17" s="54">
        <f t="shared" si="1"/>
        <v>106.41012648843555</v>
      </c>
    </row>
    <row r="18" spans="2:13" ht="14.45" customHeight="1" x14ac:dyDescent="0.25">
      <c r="B18" s="211">
        <v>313</v>
      </c>
      <c r="C18" s="212"/>
      <c r="D18" s="213"/>
      <c r="E18" s="108" t="s">
        <v>151</v>
      </c>
      <c r="F18" s="62">
        <f>F19</f>
        <v>206459.47</v>
      </c>
      <c r="G18" s="62">
        <f t="shared" ref="G18:I18" si="6">G19</f>
        <v>476871</v>
      </c>
      <c r="H18" s="62">
        <f t="shared" si="6"/>
        <v>476871</v>
      </c>
      <c r="I18" s="62">
        <f t="shared" si="6"/>
        <v>233140.31</v>
      </c>
      <c r="J18" s="54">
        <f t="shared" si="0"/>
        <v>48.889596976960227</v>
      </c>
      <c r="K18" s="54">
        <f t="shared" si="1"/>
        <v>112.92304005236475</v>
      </c>
    </row>
    <row r="19" spans="2:13" ht="14.45" customHeight="1" x14ac:dyDescent="0.25">
      <c r="B19" s="211">
        <v>3132</v>
      </c>
      <c r="C19" s="212"/>
      <c r="D19" s="213"/>
      <c r="E19" s="108" t="s">
        <v>152</v>
      </c>
      <c r="F19" s="62">
        <v>206459.47</v>
      </c>
      <c r="G19" s="62">
        <v>476871</v>
      </c>
      <c r="H19" s="54">
        <f>G19</f>
        <v>476871</v>
      </c>
      <c r="I19" s="54">
        <v>233140.31</v>
      </c>
      <c r="J19" s="54">
        <f t="shared" si="0"/>
        <v>48.889596976960227</v>
      </c>
      <c r="K19" s="54">
        <f t="shared" si="1"/>
        <v>112.92304005236475</v>
      </c>
    </row>
    <row r="20" spans="2:13" ht="13.5" customHeight="1" x14ac:dyDescent="0.25">
      <c r="B20" s="211">
        <v>32</v>
      </c>
      <c r="C20" s="212"/>
      <c r="D20" s="213"/>
      <c r="E20" s="108" t="s">
        <v>13</v>
      </c>
      <c r="F20" s="62">
        <f>F21+F32+F44+F42+F25</f>
        <v>125263.38999999998</v>
      </c>
      <c r="G20" s="62">
        <f>G21+G32+G44+G42+G25</f>
        <v>321981</v>
      </c>
      <c r="H20" s="62">
        <f t="shared" ref="H20:I20" si="7">H21+H32+H44+H42+H25</f>
        <v>321981</v>
      </c>
      <c r="I20" s="62">
        <f t="shared" si="7"/>
        <v>152772.87999999998</v>
      </c>
      <c r="J20" s="54">
        <f t="shared" si="0"/>
        <v>47.447793503343355</v>
      </c>
      <c r="K20" s="54">
        <f t="shared" si="1"/>
        <v>121.96131686999689</v>
      </c>
    </row>
    <row r="21" spans="2:13" ht="14.45" customHeight="1" x14ac:dyDescent="0.25">
      <c r="B21" s="214">
        <v>321</v>
      </c>
      <c r="C21" s="214"/>
      <c r="D21" s="214"/>
      <c r="E21" s="51" t="s">
        <v>36</v>
      </c>
      <c r="F21" s="62">
        <f>F22+F23+F24</f>
        <v>21192.01</v>
      </c>
      <c r="G21" s="62">
        <f>G22+G23+G24</f>
        <v>60310</v>
      </c>
      <c r="H21" s="62">
        <f t="shared" ref="H21:I21" si="8">H22+H23+H24</f>
        <v>60310</v>
      </c>
      <c r="I21" s="62">
        <f t="shared" si="8"/>
        <v>26725.82</v>
      </c>
      <c r="J21" s="54">
        <f t="shared" si="0"/>
        <v>44.314077267451502</v>
      </c>
      <c r="K21" s="54">
        <f t="shared" si="1"/>
        <v>126.11271889735802</v>
      </c>
      <c r="M21" s="83"/>
    </row>
    <row r="22" spans="2:13" ht="20.25" customHeight="1" x14ac:dyDescent="0.25">
      <c r="B22" s="214">
        <v>3211</v>
      </c>
      <c r="C22" s="214"/>
      <c r="D22" s="214"/>
      <c r="E22" s="51" t="s">
        <v>37</v>
      </c>
      <c r="F22" s="62">
        <v>0</v>
      </c>
      <c r="G22" s="62">
        <v>4250</v>
      </c>
      <c r="H22" s="54">
        <f>G22</f>
        <v>4250</v>
      </c>
      <c r="I22" s="54">
        <v>0</v>
      </c>
      <c r="J22" s="54">
        <f t="shared" si="0"/>
        <v>0</v>
      </c>
      <c r="K22" s="54" t="e">
        <f t="shared" si="1"/>
        <v>#DIV/0!</v>
      </c>
    </row>
    <row r="23" spans="2:13" ht="23.25" customHeight="1" x14ac:dyDescent="0.25">
      <c r="B23" s="214">
        <v>3212</v>
      </c>
      <c r="C23" s="214"/>
      <c r="D23" s="214"/>
      <c r="E23" s="51" t="s">
        <v>154</v>
      </c>
      <c r="F23" s="62">
        <v>20427.009999999998</v>
      </c>
      <c r="G23" s="62">
        <v>50400</v>
      </c>
      <c r="H23" s="54">
        <f>G23</f>
        <v>50400</v>
      </c>
      <c r="I23" s="54">
        <v>26725.82</v>
      </c>
      <c r="J23" s="54">
        <f t="shared" si="0"/>
        <v>53.027420634920631</v>
      </c>
      <c r="K23" s="54">
        <f t="shared" si="1"/>
        <v>130.83569254629043</v>
      </c>
    </row>
    <row r="24" spans="2:13" ht="14.45" customHeight="1" x14ac:dyDescent="0.25">
      <c r="B24" s="214">
        <v>3213</v>
      </c>
      <c r="C24" s="214"/>
      <c r="D24" s="214"/>
      <c r="E24" s="51" t="s">
        <v>155</v>
      </c>
      <c r="F24" s="62">
        <v>765</v>
      </c>
      <c r="G24" s="62">
        <v>5660</v>
      </c>
      <c r="H24" s="54">
        <f t="shared" ref="H24:H31" si="9">G24</f>
        <v>5660</v>
      </c>
      <c r="I24" s="54">
        <v>0</v>
      </c>
      <c r="J24" s="54">
        <f t="shared" si="0"/>
        <v>0</v>
      </c>
      <c r="K24" s="54">
        <f t="shared" si="1"/>
        <v>0</v>
      </c>
    </row>
    <row r="25" spans="2:13" ht="14.45" customHeight="1" x14ac:dyDescent="0.25">
      <c r="B25" s="211">
        <v>322</v>
      </c>
      <c r="C25" s="212"/>
      <c r="D25" s="213"/>
      <c r="E25" s="51" t="s">
        <v>157</v>
      </c>
      <c r="F25" s="62">
        <f>SUM(F26:F31)</f>
        <v>53272.39</v>
      </c>
      <c r="G25" s="62">
        <f t="shared" ref="G25:I25" si="10">SUM(G26:G31)</f>
        <v>93587</v>
      </c>
      <c r="H25" s="62">
        <f t="shared" si="10"/>
        <v>93587</v>
      </c>
      <c r="I25" s="62">
        <f t="shared" si="10"/>
        <v>49846.829999999994</v>
      </c>
      <c r="J25" s="54">
        <f t="shared" si="0"/>
        <v>53.262557833887179</v>
      </c>
      <c r="K25" s="54">
        <f t="shared" si="1"/>
        <v>93.569727207658588</v>
      </c>
    </row>
    <row r="26" spans="2:13" ht="14.45" customHeight="1" x14ac:dyDescent="0.25">
      <c r="B26" s="211">
        <v>3221</v>
      </c>
      <c r="C26" s="212"/>
      <c r="D26" s="213"/>
      <c r="E26" s="108" t="s">
        <v>158</v>
      </c>
      <c r="F26" s="62">
        <v>9101.6</v>
      </c>
      <c r="G26" s="62">
        <v>13000</v>
      </c>
      <c r="H26" s="54">
        <f t="shared" si="9"/>
        <v>13000</v>
      </c>
      <c r="I26" s="54">
        <v>6578.64</v>
      </c>
      <c r="J26" s="54">
        <f t="shared" si="0"/>
        <v>50.604923076923079</v>
      </c>
      <c r="K26" s="54">
        <f t="shared" si="1"/>
        <v>72.280038674518764</v>
      </c>
    </row>
    <row r="27" spans="2:13" ht="14.45" customHeight="1" x14ac:dyDescent="0.25">
      <c r="B27" s="211">
        <v>3222</v>
      </c>
      <c r="C27" s="212"/>
      <c r="D27" s="213"/>
      <c r="E27" s="108" t="s">
        <v>251</v>
      </c>
      <c r="F27" s="62">
        <v>0</v>
      </c>
      <c r="G27" s="62">
        <v>4055</v>
      </c>
      <c r="H27" s="54">
        <f t="shared" si="9"/>
        <v>4055</v>
      </c>
      <c r="I27" s="54">
        <v>0</v>
      </c>
      <c r="J27" s="54">
        <f t="shared" si="0"/>
        <v>0</v>
      </c>
      <c r="K27" s="54" t="e">
        <f t="shared" si="1"/>
        <v>#DIV/0!</v>
      </c>
    </row>
    <row r="28" spans="2:13" ht="14.45" customHeight="1" x14ac:dyDescent="0.25">
      <c r="B28" s="211">
        <v>3223</v>
      </c>
      <c r="C28" s="212"/>
      <c r="D28" s="213"/>
      <c r="E28" s="108" t="s">
        <v>159</v>
      </c>
      <c r="F28" s="62">
        <v>43627.05</v>
      </c>
      <c r="G28" s="62">
        <v>69532</v>
      </c>
      <c r="H28" s="54">
        <f t="shared" si="9"/>
        <v>69532</v>
      </c>
      <c r="I28" s="54">
        <v>42495.17</v>
      </c>
      <c r="J28" s="54">
        <f t="shared" si="0"/>
        <v>61.115989760110445</v>
      </c>
      <c r="K28" s="54">
        <f t="shared" si="1"/>
        <v>97.405554581389282</v>
      </c>
    </row>
    <row r="29" spans="2:13" ht="14.45" customHeight="1" x14ac:dyDescent="0.25">
      <c r="B29" s="214">
        <v>3224</v>
      </c>
      <c r="C29" s="214"/>
      <c r="D29" s="214"/>
      <c r="E29" s="51" t="s">
        <v>160</v>
      </c>
      <c r="F29" s="62">
        <v>543.74</v>
      </c>
      <c r="G29" s="62">
        <v>2000</v>
      </c>
      <c r="H29" s="54">
        <f t="shared" si="9"/>
        <v>2000</v>
      </c>
      <c r="I29" s="54">
        <v>773.02</v>
      </c>
      <c r="J29" s="54">
        <f t="shared" si="0"/>
        <v>38.650999999999996</v>
      </c>
      <c r="K29" s="54">
        <f t="shared" si="1"/>
        <v>142.1672122705705</v>
      </c>
    </row>
    <row r="30" spans="2:13" ht="14.45" customHeight="1" x14ac:dyDescent="0.25">
      <c r="B30" s="214">
        <v>3225</v>
      </c>
      <c r="C30" s="214"/>
      <c r="D30" s="214"/>
      <c r="E30" s="51" t="s">
        <v>201</v>
      </c>
      <c r="F30" s="62">
        <v>0</v>
      </c>
      <c r="G30" s="62">
        <v>4000</v>
      </c>
      <c r="H30" s="54">
        <f t="shared" si="9"/>
        <v>4000</v>
      </c>
      <c r="I30" s="54">
        <v>0</v>
      </c>
      <c r="J30" s="54">
        <f t="shared" si="0"/>
        <v>0</v>
      </c>
      <c r="K30" s="54" t="e">
        <f t="shared" si="1"/>
        <v>#DIV/0!</v>
      </c>
    </row>
    <row r="31" spans="2:13" ht="14.45" customHeight="1" x14ac:dyDescent="0.25">
      <c r="B31" s="224">
        <v>3227</v>
      </c>
      <c r="C31" s="225"/>
      <c r="D31" s="226"/>
      <c r="E31" s="51" t="s">
        <v>241</v>
      </c>
      <c r="F31" s="62">
        <v>0</v>
      </c>
      <c r="G31" s="62">
        <v>1000</v>
      </c>
      <c r="H31" s="54">
        <f t="shared" si="9"/>
        <v>1000</v>
      </c>
      <c r="I31" s="62"/>
      <c r="J31" s="54">
        <f t="shared" si="0"/>
        <v>0</v>
      </c>
      <c r="K31" s="54" t="e">
        <f t="shared" si="1"/>
        <v>#DIV/0!</v>
      </c>
    </row>
    <row r="32" spans="2:13" ht="14.45" customHeight="1" x14ac:dyDescent="0.25">
      <c r="B32" s="211">
        <v>323</v>
      </c>
      <c r="C32" s="212"/>
      <c r="D32" s="213"/>
      <c r="E32" s="51" t="s">
        <v>162</v>
      </c>
      <c r="F32" s="62">
        <f>F33+F34+F35+F36+F37+F38+F39+F40+F41</f>
        <v>49056.259999999995</v>
      </c>
      <c r="G32" s="62">
        <f t="shared" ref="G32:I32" si="11">G33+G34+G35+G36+G37+G38+G39+G40+G41</f>
        <v>159308</v>
      </c>
      <c r="H32" s="62">
        <f t="shared" si="11"/>
        <v>159308</v>
      </c>
      <c r="I32" s="62">
        <f t="shared" si="11"/>
        <v>74739.319999999992</v>
      </c>
      <c r="J32" s="54">
        <f t="shared" si="0"/>
        <v>46.914982298440748</v>
      </c>
      <c r="K32" s="54">
        <f t="shared" si="1"/>
        <v>152.35429688280354</v>
      </c>
    </row>
    <row r="33" spans="2:11" ht="14.45" customHeight="1" x14ac:dyDescent="0.25">
      <c r="B33" s="211">
        <v>3231</v>
      </c>
      <c r="C33" s="212"/>
      <c r="D33" s="213"/>
      <c r="E33" s="108" t="s">
        <v>163</v>
      </c>
      <c r="F33" s="62">
        <v>2098.6799999999998</v>
      </c>
      <c r="G33" s="62">
        <v>6000</v>
      </c>
      <c r="H33" s="54">
        <f>G33</f>
        <v>6000</v>
      </c>
      <c r="I33" s="54">
        <v>2216.36</v>
      </c>
      <c r="J33" s="54">
        <f t="shared" si="0"/>
        <v>36.939333333333337</v>
      </c>
      <c r="K33" s="54">
        <f t="shared" si="1"/>
        <v>105.60733413383652</v>
      </c>
    </row>
    <row r="34" spans="2:11" ht="14.45" customHeight="1" x14ac:dyDescent="0.25">
      <c r="B34" s="211">
        <v>3232</v>
      </c>
      <c r="C34" s="212"/>
      <c r="D34" s="213"/>
      <c r="E34" s="108" t="s">
        <v>164</v>
      </c>
      <c r="F34" s="62">
        <v>10529.99</v>
      </c>
      <c r="G34" s="62">
        <v>45270</v>
      </c>
      <c r="H34" s="54">
        <f t="shared" ref="H34:H39" si="12">G34</f>
        <v>45270</v>
      </c>
      <c r="I34" s="54">
        <v>30292.01</v>
      </c>
      <c r="J34" s="54">
        <f t="shared" si="0"/>
        <v>66.914093218466974</v>
      </c>
      <c r="K34" s="54">
        <f t="shared" si="1"/>
        <v>287.67368250112298</v>
      </c>
    </row>
    <row r="35" spans="2:11" ht="14.45" customHeight="1" x14ac:dyDescent="0.25">
      <c r="B35" s="211">
        <v>3233</v>
      </c>
      <c r="C35" s="212"/>
      <c r="D35" s="213"/>
      <c r="E35" s="108" t="s">
        <v>165</v>
      </c>
      <c r="F35" s="62">
        <v>0</v>
      </c>
      <c r="G35" s="62">
        <v>7350</v>
      </c>
      <c r="H35" s="54">
        <f t="shared" si="12"/>
        <v>7350</v>
      </c>
      <c r="I35" s="54">
        <v>1139.75</v>
      </c>
      <c r="J35" s="54">
        <f t="shared" si="0"/>
        <v>15.506802721088436</v>
      </c>
      <c r="K35" s="54" t="e">
        <f t="shared" si="1"/>
        <v>#DIV/0!</v>
      </c>
    </row>
    <row r="36" spans="2:11" ht="14.45" customHeight="1" x14ac:dyDescent="0.25">
      <c r="B36" s="214">
        <v>3234</v>
      </c>
      <c r="C36" s="214"/>
      <c r="D36" s="214"/>
      <c r="E36" s="51" t="s">
        <v>166</v>
      </c>
      <c r="F36" s="62">
        <v>8441.3799999999992</v>
      </c>
      <c r="G36" s="62">
        <v>17810</v>
      </c>
      <c r="H36" s="54">
        <f t="shared" si="12"/>
        <v>17810</v>
      </c>
      <c r="I36" s="54">
        <v>6384.3</v>
      </c>
      <c r="J36" s="54">
        <f t="shared" si="0"/>
        <v>35.846715328467155</v>
      </c>
      <c r="K36" s="54">
        <f t="shared" si="1"/>
        <v>75.630998722957628</v>
      </c>
    </row>
    <row r="37" spans="2:11" ht="14.45" customHeight="1" x14ac:dyDescent="0.25">
      <c r="B37" s="214">
        <v>3235</v>
      </c>
      <c r="C37" s="214"/>
      <c r="D37" s="214"/>
      <c r="E37" s="51" t="s">
        <v>167</v>
      </c>
      <c r="F37" s="62">
        <v>4254.8999999999996</v>
      </c>
      <c r="G37" s="62">
        <v>10000</v>
      </c>
      <c r="H37" s="54">
        <f t="shared" si="12"/>
        <v>10000</v>
      </c>
      <c r="I37" s="54">
        <v>3149.05</v>
      </c>
      <c r="J37" s="54">
        <f t="shared" si="0"/>
        <v>31.490499999999997</v>
      </c>
      <c r="K37" s="54">
        <f t="shared" si="1"/>
        <v>74.009964981550695</v>
      </c>
    </row>
    <row r="38" spans="2:11" ht="14.45" customHeight="1" x14ac:dyDescent="0.25">
      <c r="B38" s="211">
        <v>3236</v>
      </c>
      <c r="C38" s="212"/>
      <c r="D38" s="213"/>
      <c r="E38" s="51" t="s">
        <v>168</v>
      </c>
      <c r="F38" s="62">
        <v>0</v>
      </c>
      <c r="G38" s="62">
        <v>5000</v>
      </c>
      <c r="H38" s="54">
        <f t="shared" si="12"/>
        <v>5000</v>
      </c>
      <c r="I38" s="54">
        <v>5675</v>
      </c>
      <c r="J38" s="54">
        <f t="shared" si="0"/>
        <v>113.5</v>
      </c>
      <c r="K38" s="54" t="e">
        <f t="shared" si="1"/>
        <v>#DIV/0!</v>
      </c>
    </row>
    <row r="39" spans="2:11" ht="14.45" customHeight="1" x14ac:dyDescent="0.25">
      <c r="B39" s="211">
        <v>3237</v>
      </c>
      <c r="C39" s="212"/>
      <c r="D39" s="213"/>
      <c r="E39" s="108" t="s">
        <v>169</v>
      </c>
      <c r="F39" s="62">
        <v>11788.69</v>
      </c>
      <c r="G39" s="62">
        <v>42907</v>
      </c>
      <c r="H39" s="54">
        <f t="shared" si="12"/>
        <v>42907</v>
      </c>
      <c r="I39" s="54">
        <v>16956.12</v>
      </c>
      <c r="J39" s="54">
        <f t="shared" si="0"/>
        <v>39.518307036147945</v>
      </c>
      <c r="K39" s="54">
        <f t="shared" si="1"/>
        <v>143.83379323741653</v>
      </c>
    </row>
    <row r="40" spans="2:11" ht="15.75" customHeight="1" x14ac:dyDescent="0.25">
      <c r="B40" s="211">
        <v>3238</v>
      </c>
      <c r="C40" s="212"/>
      <c r="D40" s="213"/>
      <c r="E40" s="108" t="s">
        <v>170</v>
      </c>
      <c r="F40" s="62">
        <v>2076.35</v>
      </c>
      <c r="G40" s="62">
        <v>8167</v>
      </c>
      <c r="H40" s="54">
        <f t="shared" ref="H40" si="13">G40</f>
        <v>8167</v>
      </c>
      <c r="I40" s="54">
        <v>1474.61</v>
      </c>
      <c r="J40" s="54">
        <f t="shared" si="0"/>
        <v>18.055712011754622</v>
      </c>
      <c r="K40" s="54">
        <f t="shared" si="1"/>
        <v>71.019336817010611</v>
      </c>
    </row>
    <row r="41" spans="2:11" ht="15.75" customHeight="1" x14ac:dyDescent="0.25">
      <c r="B41" s="211">
        <v>3239</v>
      </c>
      <c r="C41" s="212"/>
      <c r="D41" s="213"/>
      <c r="E41" s="108" t="s">
        <v>171</v>
      </c>
      <c r="F41" s="62">
        <v>9866.27</v>
      </c>
      <c r="G41" s="62">
        <v>16804</v>
      </c>
      <c r="H41" s="54">
        <f t="shared" ref="H41" si="14">G41</f>
        <v>16804</v>
      </c>
      <c r="I41" s="54">
        <v>7452.12</v>
      </c>
      <c r="J41" s="54">
        <f t="shared" si="0"/>
        <v>44.347298262318496</v>
      </c>
      <c r="K41" s="54">
        <f t="shared" si="1"/>
        <v>75.531279804829992</v>
      </c>
    </row>
    <row r="42" spans="2:11" ht="24" customHeight="1" x14ac:dyDescent="0.25">
      <c r="B42" s="214">
        <v>324</v>
      </c>
      <c r="C42" s="214"/>
      <c r="D42" s="214"/>
      <c r="E42" s="51" t="s">
        <v>202</v>
      </c>
      <c r="F42" s="62">
        <f>F43</f>
        <v>0</v>
      </c>
      <c r="G42" s="62">
        <f t="shared" ref="G42:I42" si="15">G43</f>
        <v>627</v>
      </c>
      <c r="H42" s="62">
        <f>H43</f>
        <v>627</v>
      </c>
      <c r="I42" s="62">
        <f t="shared" si="15"/>
        <v>0</v>
      </c>
      <c r="J42" s="54">
        <f t="shared" si="0"/>
        <v>0</v>
      </c>
      <c r="K42" s="54" t="e">
        <f t="shared" si="1"/>
        <v>#DIV/0!</v>
      </c>
    </row>
    <row r="43" spans="2:11" ht="22.5" customHeight="1" x14ac:dyDescent="0.25">
      <c r="B43" s="214">
        <v>3241</v>
      </c>
      <c r="C43" s="214"/>
      <c r="D43" s="214"/>
      <c r="E43" s="51" t="s">
        <v>202</v>
      </c>
      <c r="F43" s="62">
        <v>0</v>
      </c>
      <c r="G43" s="62">
        <v>627</v>
      </c>
      <c r="H43" s="54">
        <f>G43</f>
        <v>627</v>
      </c>
      <c r="I43" s="54">
        <v>0</v>
      </c>
      <c r="J43" s="54">
        <f t="shared" si="0"/>
        <v>0</v>
      </c>
      <c r="K43" s="54" t="e">
        <f t="shared" si="1"/>
        <v>#DIV/0!</v>
      </c>
    </row>
    <row r="44" spans="2:11" x14ac:dyDescent="0.25">
      <c r="B44" s="211">
        <v>329</v>
      </c>
      <c r="C44" s="212"/>
      <c r="D44" s="213"/>
      <c r="E44" s="108" t="s">
        <v>173</v>
      </c>
      <c r="F44" s="62">
        <f>F45+F46+F47+F48</f>
        <v>1742.73</v>
      </c>
      <c r="G44" s="62">
        <f>G45+G46+G47+G48</f>
        <v>8149</v>
      </c>
      <c r="H44" s="62">
        <f t="shared" ref="H44:I44" si="16">H45+H46+H47+H48</f>
        <v>8149</v>
      </c>
      <c r="I44" s="62">
        <f t="shared" si="16"/>
        <v>1460.91</v>
      </c>
      <c r="J44" s="54">
        <f t="shared" si="0"/>
        <v>17.927475763897412</v>
      </c>
      <c r="K44" s="54">
        <f t="shared" si="1"/>
        <v>83.828820299185764</v>
      </c>
    </row>
    <row r="45" spans="2:11" x14ac:dyDescent="0.25">
      <c r="B45" s="106">
        <v>3293</v>
      </c>
      <c r="C45" s="107"/>
      <c r="D45" s="108"/>
      <c r="E45" s="61" t="s">
        <v>175</v>
      </c>
      <c r="F45" s="62">
        <v>0</v>
      </c>
      <c r="G45" s="62">
        <v>1037</v>
      </c>
      <c r="H45" s="62">
        <f>G45</f>
        <v>1037</v>
      </c>
      <c r="I45" s="62">
        <v>0</v>
      </c>
      <c r="J45" s="54">
        <f t="shared" si="0"/>
        <v>0</v>
      </c>
      <c r="K45" s="54" t="e">
        <f t="shared" si="1"/>
        <v>#DIV/0!</v>
      </c>
    </row>
    <row r="46" spans="2:11" x14ac:dyDescent="0.25">
      <c r="B46" s="211">
        <v>3294</v>
      </c>
      <c r="C46" s="212"/>
      <c r="D46" s="213"/>
      <c r="E46" s="108" t="s">
        <v>208</v>
      </c>
      <c r="F46" s="62">
        <v>0</v>
      </c>
      <c r="G46" s="62">
        <v>1500</v>
      </c>
      <c r="H46" s="54">
        <f>G46</f>
        <v>1500</v>
      </c>
      <c r="I46" s="54">
        <v>0</v>
      </c>
      <c r="J46" s="54">
        <f t="shared" si="0"/>
        <v>0</v>
      </c>
      <c r="K46" s="54" t="e">
        <f t="shared" si="1"/>
        <v>#DIV/0!</v>
      </c>
    </row>
    <row r="47" spans="2:11" x14ac:dyDescent="0.25">
      <c r="B47" s="211">
        <v>3295</v>
      </c>
      <c r="C47" s="212"/>
      <c r="D47" s="213"/>
      <c r="E47" s="108" t="s">
        <v>176</v>
      </c>
      <c r="F47" s="62">
        <v>1201.72</v>
      </c>
      <c r="G47" s="62">
        <f>2676</f>
        <v>2676</v>
      </c>
      <c r="H47" s="54">
        <f>G47</f>
        <v>2676</v>
      </c>
      <c r="I47" s="54">
        <v>930.2</v>
      </c>
      <c r="J47" s="54">
        <f t="shared" si="0"/>
        <v>34.760837070254112</v>
      </c>
      <c r="K47" s="54">
        <f t="shared" si="1"/>
        <v>77.405718470192724</v>
      </c>
    </row>
    <row r="48" spans="2:11" x14ac:dyDescent="0.25">
      <c r="B48" s="214">
        <v>3299</v>
      </c>
      <c r="C48" s="214"/>
      <c r="D48" s="214"/>
      <c r="E48" s="51" t="s">
        <v>173</v>
      </c>
      <c r="F48" s="62">
        <v>541.01</v>
      </c>
      <c r="G48" s="62">
        <v>2936</v>
      </c>
      <c r="H48" s="54">
        <f>G48</f>
        <v>2936</v>
      </c>
      <c r="I48" s="54">
        <v>530.71</v>
      </c>
      <c r="J48" s="54">
        <f t="shared" si="0"/>
        <v>18.075953678474114</v>
      </c>
      <c r="K48" s="54">
        <f t="shared" si="1"/>
        <v>98.096153490693339</v>
      </c>
    </row>
    <row r="49" spans="2:11" x14ac:dyDescent="0.25">
      <c r="B49" s="211">
        <v>34</v>
      </c>
      <c r="C49" s="212"/>
      <c r="D49" s="213"/>
      <c r="E49" s="51" t="s">
        <v>177</v>
      </c>
      <c r="F49" s="62">
        <f>F50</f>
        <v>945.51</v>
      </c>
      <c r="G49" s="62">
        <f t="shared" ref="G49:I49" si="17">G50</f>
        <v>2000</v>
      </c>
      <c r="H49" s="62">
        <f t="shared" si="17"/>
        <v>2000</v>
      </c>
      <c r="I49" s="62">
        <f t="shared" si="17"/>
        <v>805.11</v>
      </c>
      <c r="J49" s="54">
        <f t="shared" si="0"/>
        <v>40.255499999999998</v>
      </c>
      <c r="K49" s="54">
        <f t="shared" si="1"/>
        <v>85.150870958530319</v>
      </c>
    </row>
    <row r="50" spans="2:11" x14ac:dyDescent="0.25">
      <c r="B50" s="211">
        <v>343</v>
      </c>
      <c r="C50" s="212"/>
      <c r="D50" s="213"/>
      <c r="E50" s="108" t="s">
        <v>178</v>
      </c>
      <c r="F50" s="62">
        <f>F51+F52</f>
        <v>945.51</v>
      </c>
      <c r="G50" s="62">
        <f>G51+G52</f>
        <v>2000</v>
      </c>
      <c r="H50" s="62">
        <f t="shared" ref="H50:I50" si="18">H51+H52</f>
        <v>2000</v>
      </c>
      <c r="I50" s="62">
        <f t="shared" si="18"/>
        <v>805.11</v>
      </c>
      <c r="J50" s="54">
        <f t="shared" si="0"/>
        <v>40.255499999999998</v>
      </c>
      <c r="K50" s="54">
        <f t="shared" si="1"/>
        <v>85.150870958530319</v>
      </c>
    </row>
    <row r="51" spans="2:11" ht="25.5" x14ac:dyDescent="0.25">
      <c r="B51" s="211">
        <v>3431</v>
      </c>
      <c r="C51" s="212"/>
      <c r="D51" s="213"/>
      <c r="E51" s="108" t="s">
        <v>179</v>
      </c>
      <c r="F51" s="62">
        <v>945.51</v>
      </c>
      <c r="G51" s="62">
        <v>2000</v>
      </c>
      <c r="H51" s="54">
        <f>G51</f>
        <v>2000</v>
      </c>
      <c r="I51" s="54">
        <v>805.11</v>
      </c>
      <c r="J51" s="54">
        <f t="shared" si="0"/>
        <v>40.255499999999998</v>
      </c>
      <c r="K51" s="54">
        <f t="shared" si="1"/>
        <v>85.150870958530319</v>
      </c>
    </row>
    <row r="52" spans="2:11" x14ac:dyDescent="0.25">
      <c r="B52" s="106">
        <v>3433</v>
      </c>
      <c r="C52" s="107"/>
      <c r="D52" s="108"/>
      <c r="E52" s="108" t="s">
        <v>181</v>
      </c>
      <c r="F52" s="62">
        <v>0</v>
      </c>
      <c r="G52" s="62">
        <v>0</v>
      </c>
      <c r="H52" s="62">
        <v>0</v>
      </c>
      <c r="I52" s="62">
        <v>0</v>
      </c>
      <c r="J52" s="54" t="e">
        <f t="shared" si="0"/>
        <v>#DIV/0!</v>
      </c>
      <c r="K52" s="54" t="e">
        <f t="shared" si="1"/>
        <v>#DIV/0!</v>
      </c>
    </row>
    <row r="53" spans="2:11" ht="25.5" x14ac:dyDescent="0.25">
      <c r="B53" s="214">
        <v>37</v>
      </c>
      <c r="C53" s="214"/>
      <c r="D53" s="214"/>
      <c r="E53" s="51" t="s">
        <v>219</v>
      </c>
      <c r="F53" s="62">
        <f>F54</f>
        <v>0</v>
      </c>
      <c r="G53" s="62">
        <f t="shared" ref="G53:I54" si="19">G54</f>
        <v>0</v>
      </c>
      <c r="H53" s="62">
        <f t="shared" si="19"/>
        <v>0</v>
      </c>
      <c r="I53" s="62">
        <f t="shared" si="19"/>
        <v>0</v>
      </c>
      <c r="J53" s="54" t="e">
        <f t="shared" si="0"/>
        <v>#DIV/0!</v>
      </c>
      <c r="K53" s="54" t="e">
        <f t="shared" si="1"/>
        <v>#DIV/0!</v>
      </c>
    </row>
    <row r="54" spans="2:11" ht="25.5" x14ac:dyDescent="0.25">
      <c r="B54" s="214">
        <v>372</v>
      </c>
      <c r="C54" s="214"/>
      <c r="D54" s="214"/>
      <c r="E54" s="51" t="s">
        <v>220</v>
      </c>
      <c r="F54" s="62">
        <f>F55</f>
        <v>0</v>
      </c>
      <c r="G54" s="62">
        <f t="shared" si="19"/>
        <v>0</v>
      </c>
      <c r="H54" s="62">
        <f t="shared" si="19"/>
        <v>0</v>
      </c>
      <c r="I54" s="62">
        <f t="shared" si="19"/>
        <v>0</v>
      </c>
      <c r="J54" s="54" t="e">
        <f t="shared" si="0"/>
        <v>#DIV/0!</v>
      </c>
      <c r="K54" s="54" t="e">
        <f t="shared" si="1"/>
        <v>#DIV/0!</v>
      </c>
    </row>
    <row r="55" spans="2:11" x14ac:dyDescent="0.25">
      <c r="B55" s="214">
        <v>3721</v>
      </c>
      <c r="C55" s="214"/>
      <c r="D55" s="214"/>
      <c r="E55" s="51" t="s">
        <v>184</v>
      </c>
      <c r="F55" s="62">
        <v>0</v>
      </c>
      <c r="G55" s="62">
        <v>0</v>
      </c>
      <c r="H55" s="62">
        <v>0</v>
      </c>
      <c r="I55" s="62">
        <v>0</v>
      </c>
      <c r="J55" s="54" t="e">
        <f t="shared" si="0"/>
        <v>#DIV/0!</v>
      </c>
      <c r="K55" s="54" t="e">
        <f t="shared" si="1"/>
        <v>#DIV/0!</v>
      </c>
    </row>
    <row r="56" spans="2:11" x14ac:dyDescent="0.25">
      <c r="B56" s="214">
        <v>4</v>
      </c>
      <c r="C56" s="214"/>
      <c r="D56" s="214"/>
      <c r="E56" s="51" t="s">
        <v>6</v>
      </c>
      <c r="F56" s="62">
        <f>F57+F60</f>
        <v>0</v>
      </c>
      <c r="G56" s="62">
        <f>G57+G60</f>
        <v>13511</v>
      </c>
      <c r="H56" s="62">
        <f t="shared" ref="H56:I56" si="20">H57+H60</f>
        <v>13511</v>
      </c>
      <c r="I56" s="62">
        <f t="shared" si="20"/>
        <v>0</v>
      </c>
      <c r="J56" s="54">
        <f t="shared" si="0"/>
        <v>0</v>
      </c>
      <c r="K56" s="54" t="e">
        <f t="shared" si="1"/>
        <v>#DIV/0!</v>
      </c>
    </row>
    <row r="57" spans="2:11" ht="25.5" x14ac:dyDescent="0.25">
      <c r="B57" s="214">
        <v>41</v>
      </c>
      <c r="C57" s="214"/>
      <c r="D57" s="214"/>
      <c r="E57" s="51" t="s">
        <v>240</v>
      </c>
      <c r="F57" s="62">
        <f>F58</f>
        <v>0</v>
      </c>
      <c r="G57" s="62">
        <f t="shared" ref="G57:I58" si="21">G58</f>
        <v>0</v>
      </c>
      <c r="H57" s="62">
        <f t="shared" si="21"/>
        <v>0</v>
      </c>
      <c r="I57" s="62">
        <f t="shared" si="21"/>
        <v>0</v>
      </c>
      <c r="J57" s="54" t="e">
        <f t="shared" si="0"/>
        <v>#DIV/0!</v>
      </c>
      <c r="K57" s="54" t="e">
        <f t="shared" si="1"/>
        <v>#DIV/0!</v>
      </c>
    </row>
    <row r="58" spans="2:11" x14ac:dyDescent="0.25">
      <c r="B58" s="211">
        <v>412</v>
      </c>
      <c r="C58" s="212"/>
      <c r="D58" s="213"/>
      <c r="E58" s="51" t="s">
        <v>221</v>
      </c>
      <c r="F58" s="62">
        <f>F59</f>
        <v>0</v>
      </c>
      <c r="G58" s="62">
        <f t="shared" si="21"/>
        <v>0</v>
      </c>
      <c r="H58" s="62">
        <f t="shared" si="21"/>
        <v>0</v>
      </c>
      <c r="I58" s="62">
        <f t="shared" si="21"/>
        <v>0</v>
      </c>
      <c r="J58" s="54" t="e">
        <f t="shared" si="0"/>
        <v>#DIV/0!</v>
      </c>
      <c r="K58" s="54" t="e">
        <f t="shared" si="1"/>
        <v>#DIV/0!</v>
      </c>
    </row>
    <row r="59" spans="2:11" x14ac:dyDescent="0.25">
      <c r="B59" s="211">
        <v>4123</v>
      </c>
      <c r="C59" s="212"/>
      <c r="D59" s="213"/>
      <c r="E59" s="108" t="s">
        <v>185</v>
      </c>
      <c r="F59" s="62">
        <v>0</v>
      </c>
      <c r="G59" s="62">
        <v>0</v>
      </c>
      <c r="H59" s="54">
        <f>G59</f>
        <v>0</v>
      </c>
      <c r="I59" s="54">
        <v>0</v>
      </c>
      <c r="J59" s="54" t="e">
        <f t="shared" si="0"/>
        <v>#DIV/0!</v>
      </c>
      <c r="K59" s="54" t="e">
        <f t="shared" si="1"/>
        <v>#DIV/0!</v>
      </c>
    </row>
    <row r="60" spans="2:11" ht="25.5" x14ac:dyDescent="0.25">
      <c r="B60" s="211">
        <v>42</v>
      </c>
      <c r="C60" s="212"/>
      <c r="D60" s="213"/>
      <c r="E60" s="108" t="s">
        <v>186</v>
      </c>
      <c r="F60" s="62">
        <f>F61+F64+F66</f>
        <v>0</v>
      </c>
      <c r="G60" s="62">
        <f>G61+G64+G66</f>
        <v>13511</v>
      </c>
      <c r="H60" s="62">
        <f t="shared" ref="H60:I60" si="22">H61+H64+H66</f>
        <v>13511</v>
      </c>
      <c r="I60" s="62">
        <f t="shared" si="22"/>
        <v>0</v>
      </c>
      <c r="J60" s="54">
        <f t="shared" si="0"/>
        <v>0</v>
      </c>
      <c r="K60" s="54" t="e">
        <f t="shared" si="1"/>
        <v>#DIV/0!</v>
      </c>
    </row>
    <row r="61" spans="2:11" x14ac:dyDescent="0.25">
      <c r="B61" s="211">
        <v>422</v>
      </c>
      <c r="C61" s="212"/>
      <c r="D61" s="213"/>
      <c r="E61" s="108" t="s">
        <v>187</v>
      </c>
      <c r="F61" s="62">
        <f>F62+F63</f>
        <v>0</v>
      </c>
      <c r="G61" s="62">
        <f t="shared" ref="G61:I61" si="23">G62+G63</f>
        <v>8161</v>
      </c>
      <c r="H61" s="62">
        <f t="shared" si="23"/>
        <v>8161</v>
      </c>
      <c r="I61" s="62">
        <f t="shared" si="23"/>
        <v>0</v>
      </c>
      <c r="J61" s="54">
        <f t="shared" si="0"/>
        <v>0</v>
      </c>
      <c r="K61" s="54" t="e">
        <f t="shared" si="1"/>
        <v>#DIV/0!</v>
      </c>
    </row>
    <row r="62" spans="2:11" x14ac:dyDescent="0.25">
      <c r="B62" s="214">
        <v>4221</v>
      </c>
      <c r="C62" s="214"/>
      <c r="D62" s="214"/>
      <c r="E62" s="51" t="s">
        <v>94</v>
      </c>
      <c r="F62" s="62">
        <v>0</v>
      </c>
      <c r="G62" s="62">
        <v>8161</v>
      </c>
      <c r="H62" s="54">
        <f>G62</f>
        <v>8161</v>
      </c>
      <c r="I62" s="54">
        <v>0</v>
      </c>
      <c r="J62" s="54">
        <f t="shared" si="0"/>
        <v>0</v>
      </c>
      <c r="K62" s="54" t="e">
        <f t="shared" si="1"/>
        <v>#DIV/0!</v>
      </c>
    </row>
    <row r="63" spans="2:11" x14ac:dyDescent="0.25">
      <c r="B63" s="211">
        <v>4225</v>
      </c>
      <c r="C63" s="212"/>
      <c r="D63" s="213"/>
      <c r="E63" s="51" t="s">
        <v>189</v>
      </c>
      <c r="F63" s="62">
        <v>0</v>
      </c>
      <c r="G63" s="62">
        <v>0</v>
      </c>
      <c r="H63" s="54">
        <f>G63</f>
        <v>0</v>
      </c>
      <c r="I63" s="54">
        <v>0</v>
      </c>
      <c r="J63" s="54" t="e">
        <f t="shared" si="0"/>
        <v>#DIV/0!</v>
      </c>
      <c r="K63" s="54" t="e">
        <f t="shared" si="1"/>
        <v>#DIV/0!</v>
      </c>
    </row>
    <row r="64" spans="2:11" ht="25.5" x14ac:dyDescent="0.25">
      <c r="B64" s="211">
        <v>424</v>
      </c>
      <c r="C64" s="212"/>
      <c r="D64" s="213"/>
      <c r="E64" s="108" t="s">
        <v>250</v>
      </c>
      <c r="F64" s="62">
        <f>F65</f>
        <v>0</v>
      </c>
      <c r="G64" s="62">
        <f t="shared" ref="G64:I64" si="24">G65</f>
        <v>940</v>
      </c>
      <c r="H64" s="62">
        <f t="shared" si="24"/>
        <v>940</v>
      </c>
      <c r="I64" s="62">
        <f t="shared" si="24"/>
        <v>0</v>
      </c>
      <c r="J64" s="54">
        <f t="shared" si="0"/>
        <v>0</v>
      </c>
      <c r="K64" s="54" t="e">
        <f t="shared" si="1"/>
        <v>#DIV/0!</v>
      </c>
    </row>
    <row r="65" spans="2:11" x14ac:dyDescent="0.25">
      <c r="B65" s="211">
        <v>4241</v>
      </c>
      <c r="C65" s="212"/>
      <c r="D65" s="213"/>
      <c r="E65" s="108" t="s">
        <v>222</v>
      </c>
      <c r="F65" s="62">
        <v>0</v>
      </c>
      <c r="G65" s="62">
        <v>940</v>
      </c>
      <c r="H65" s="54">
        <f>G65</f>
        <v>940</v>
      </c>
      <c r="I65" s="54">
        <v>0</v>
      </c>
      <c r="J65" s="54">
        <f t="shared" si="0"/>
        <v>0</v>
      </c>
      <c r="K65" s="54" t="e">
        <f t="shared" si="1"/>
        <v>#DIV/0!</v>
      </c>
    </row>
    <row r="66" spans="2:11" x14ac:dyDescent="0.25">
      <c r="B66" s="211">
        <v>426</v>
      </c>
      <c r="C66" s="212"/>
      <c r="D66" s="213"/>
      <c r="E66" s="108" t="s">
        <v>191</v>
      </c>
      <c r="F66" s="62">
        <f>F67</f>
        <v>0</v>
      </c>
      <c r="G66" s="62">
        <f t="shared" ref="G66:I66" si="25">G67</f>
        <v>4410</v>
      </c>
      <c r="H66" s="62">
        <f t="shared" si="25"/>
        <v>4410</v>
      </c>
      <c r="I66" s="62">
        <f t="shared" si="25"/>
        <v>0</v>
      </c>
      <c r="J66" s="54">
        <f t="shared" si="0"/>
        <v>0</v>
      </c>
      <c r="K66" s="54" t="e">
        <f t="shared" si="1"/>
        <v>#DIV/0!</v>
      </c>
    </row>
    <row r="67" spans="2:11" x14ac:dyDescent="0.25">
      <c r="B67" s="214">
        <v>4262</v>
      </c>
      <c r="C67" s="214"/>
      <c r="D67" s="214"/>
      <c r="E67" s="51" t="s">
        <v>192</v>
      </c>
      <c r="F67" s="62">
        <v>0</v>
      </c>
      <c r="G67" s="62">
        <v>4410</v>
      </c>
      <c r="H67" s="54">
        <f>G67</f>
        <v>4410</v>
      </c>
      <c r="I67" s="54">
        <v>0</v>
      </c>
      <c r="J67" s="54">
        <f t="shared" si="0"/>
        <v>0</v>
      </c>
      <c r="K67" s="54" t="e">
        <f t="shared" si="1"/>
        <v>#DIV/0!</v>
      </c>
    </row>
    <row r="68" spans="2:11" x14ac:dyDescent="0.25">
      <c r="B68" s="218" t="s">
        <v>198</v>
      </c>
      <c r="C68" s="218"/>
      <c r="D68" s="218"/>
      <c r="E68" s="105" t="s">
        <v>261</v>
      </c>
      <c r="F68" s="62"/>
      <c r="G68" s="62"/>
      <c r="H68" s="54"/>
      <c r="I68" s="54"/>
      <c r="J68" s="54" t="e">
        <f t="shared" si="0"/>
        <v>#DIV/0!</v>
      </c>
      <c r="K68" s="54" t="e">
        <f t="shared" si="1"/>
        <v>#DIV/0!</v>
      </c>
    </row>
    <row r="69" spans="2:11" x14ac:dyDescent="0.25">
      <c r="B69" s="218" t="s">
        <v>198</v>
      </c>
      <c r="C69" s="218"/>
      <c r="D69" s="218"/>
      <c r="E69" s="105" t="s">
        <v>336</v>
      </c>
      <c r="F69" s="62"/>
      <c r="G69" s="62"/>
      <c r="H69" s="54"/>
      <c r="I69" s="54"/>
      <c r="J69" s="54" t="e">
        <f t="shared" si="0"/>
        <v>#DIV/0!</v>
      </c>
      <c r="K69" s="54" t="e">
        <f t="shared" si="1"/>
        <v>#DIV/0!</v>
      </c>
    </row>
    <row r="70" spans="2:11" x14ac:dyDescent="0.25">
      <c r="B70" s="211">
        <v>11</v>
      </c>
      <c r="C70" s="212"/>
      <c r="D70" s="213"/>
      <c r="E70" s="51" t="s">
        <v>200</v>
      </c>
      <c r="F70" s="62">
        <f>F71+F85</f>
        <v>19189.150000000001</v>
      </c>
      <c r="G70" s="62">
        <f>G71</f>
        <v>0</v>
      </c>
      <c r="H70" s="62">
        <f t="shared" ref="H70:I70" si="26">H71</f>
        <v>0</v>
      </c>
      <c r="I70" s="62">
        <f t="shared" si="26"/>
        <v>18607.95</v>
      </c>
      <c r="J70" s="54" t="e">
        <f t="shared" si="0"/>
        <v>#DIV/0!</v>
      </c>
      <c r="K70" s="54">
        <f t="shared" si="1"/>
        <v>96.971205082038551</v>
      </c>
    </row>
    <row r="71" spans="2:11" x14ac:dyDescent="0.25">
      <c r="B71" s="211">
        <v>3</v>
      </c>
      <c r="C71" s="212"/>
      <c r="D71" s="213"/>
      <c r="E71" s="108" t="s">
        <v>4</v>
      </c>
      <c r="F71" s="62">
        <f>F72</f>
        <v>19189.150000000001</v>
      </c>
      <c r="G71" s="62">
        <f t="shared" ref="G71:I71" si="27">G72</f>
        <v>0</v>
      </c>
      <c r="H71" s="62">
        <f t="shared" si="27"/>
        <v>0</v>
      </c>
      <c r="I71" s="62">
        <f t="shared" si="27"/>
        <v>18607.95</v>
      </c>
      <c r="J71" s="54" t="e">
        <f t="shared" si="0"/>
        <v>#DIV/0!</v>
      </c>
      <c r="K71" s="54">
        <f t="shared" si="1"/>
        <v>96.971205082038551</v>
      </c>
    </row>
    <row r="72" spans="2:11" x14ac:dyDescent="0.25">
      <c r="B72" s="211">
        <v>32</v>
      </c>
      <c r="C72" s="212"/>
      <c r="D72" s="213"/>
      <c r="E72" s="108" t="s">
        <v>13</v>
      </c>
      <c r="F72" s="62">
        <f>F73+F79+F76+F83</f>
        <v>19189.150000000001</v>
      </c>
      <c r="G72" s="62">
        <f t="shared" ref="G72:I72" si="28">G73+G79+G76+G83</f>
        <v>0</v>
      </c>
      <c r="H72" s="62">
        <f t="shared" si="28"/>
        <v>0</v>
      </c>
      <c r="I72" s="62">
        <f t="shared" si="28"/>
        <v>18607.95</v>
      </c>
      <c r="J72" s="54" t="e">
        <f t="shared" si="0"/>
        <v>#DIV/0!</v>
      </c>
      <c r="K72" s="54">
        <f t="shared" si="1"/>
        <v>96.971205082038551</v>
      </c>
    </row>
    <row r="73" spans="2:11" x14ac:dyDescent="0.25">
      <c r="B73" s="211">
        <v>321</v>
      </c>
      <c r="C73" s="212"/>
      <c r="D73" s="213"/>
      <c r="E73" s="108" t="s">
        <v>239</v>
      </c>
      <c r="F73" s="62">
        <f>F74+F75</f>
        <v>0</v>
      </c>
      <c r="G73" s="62">
        <f t="shared" ref="G73:I73" si="29">G74+G75</f>
        <v>0</v>
      </c>
      <c r="H73" s="62">
        <f t="shared" si="29"/>
        <v>0</v>
      </c>
      <c r="I73" s="62">
        <f t="shared" si="29"/>
        <v>282.7</v>
      </c>
      <c r="J73" s="54" t="e">
        <f t="shared" ref="J73:J136" si="30">I73/H73*100</f>
        <v>#DIV/0!</v>
      </c>
      <c r="K73" s="54" t="e">
        <f t="shared" ref="K73:K136" si="31">I73/F73*100</f>
        <v>#DIV/0!</v>
      </c>
    </row>
    <row r="74" spans="2:11" x14ac:dyDescent="0.25">
      <c r="B74" s="214">
        <v>3211</v>
      </c>
      <c r="C74" s="214"/>
      <c r="D74" s="214"/>
      <c r="E74" s="51" t="s">
        <v>37</v>
      </c>
      <c r="F74" s="62">
        <v>0</v>
      </c>
      <c r="G74" s="62">
        <v>0</v>
      </c>
      <c r="H74" s="54">
        <v>0</v>
      </c>
      <c r="I74" s="54">
        <v>282.7</v>
      </c>
      <c r="J74" s="54" t="e">
        <f t="shared" si="30"/>
        <v>#DIV/0!</v>
      </c>
      <c r="K74" s="54" t="e">
        <f t="shared" si="31"/>
        <v>#DIV/0!</v>
      </c>
    </row>
    <row r="75" spans="2:11" x14ac:dyDescent="0.25">
      <c r="B75" s="214">
        <v>3213</v>
      </c>
      <c r="C75" s="214"/>
      <c r="D75" s="214"/>
      <c r="E75" s="51" t="s">
        <v>155</v>
      </c>
      <c r="F75" s="62">
        <v>0</v>
      </c>
      <c r="G75" s="62">
        <v>0</v>
      </c>
      <c r="H75" s="54">
        <v>0</v>
      </c>
      <c r="I75" s="54">
        <v>0</v>
      </c>
      <c r="J75" s="54" t="e">
        <f t="shared" si="30"/>
        <v>#DIV/0!</v>
      </c>
      <c r="K75" s="54" t="e">
        <f t="shared" si="31"/>
        <v>#DIV/0!</v>
      </c>
    </row>
    <row r="76" spans="2:11" x14ac:dyDescent="0.25">
      <c r="B76" s="211">
        <v>322</v>
      </c>
      <c r="C76" s="212"/>
      <c r="D76" s="213"/>
      <c r="E76" s="51" t="s">
        <v>157</v>
      </c>
      <c r="F76" s="62">
        <f>F77+F78</f>
        <v>0</v>
      </c>
      <c r="G76" s="62">
        <f t="shared" ref="G76:H76" si="32">G77+G78</f>
        <v>0</v>
      </c>
      <c r="H76" s="62">
        <f t="shared" si="32"/>
        <v>0</v>
      </c>
      <c r="I76" s="62">
        <f>I77+I78</f>
        <v>0</v>
      </c>
      <c r="J76" s="54" t="e">
        <f t="shared" si="30"/>
        <v>#DIV/0!</v>
      </c>
      <c r="K76" s="54" t="e">
        <f t="shared" si="31"/>
        <v>#DIV/0!</v>
      </c>
    </row>
    <row r="77" spans="2:11" ht="25.5" x14ac:dyDescent="0.25">
      <c r="B77" s="214">
        <v>3224</v>
      </c>
      <c r="C77" s="214"/>
      <c r="D77" s="214"/>
      <c r="E77" s="51" t="s">
        <v>160</v>
      </c>
      <c r="F77" s="62">
        <v>0</v>
      </c>
      <c r="G77" s="62">
        <v>0</v>
      </c>
      <c r="H77" s="62">
        <v>0</v>
      </c>
      <c r="I77" s="62">
        <v>0</v>
      </c>
      <c r="J77" s="54" t="e">
        <f t="shared" si="30"/>
        <v>#DIV/0!</v>
      </c>
      <c r="K77" s="54" t="e">
        <f t="shared" si="31"/>
        <v>#DIV/0!</v>
      </c>
    </row>
    <row r="78" spans="2:11" x14ac:dyDescent="0.25">
      <c r="B78" s="214">
        <v>3225</v>
      </c>
      <c r="C78" s="214"/>
      <c r="D78" s="214"/>
      <c r="E78" s="51" t="s">
        <v>201</v>
      </c>
      <c r="F78" s="62">
        <v>0</v>
      </c>
      <c r="G78" s="62">
        <v>0</v>
      </c>
      <c r="H78" s="62">
        <v>0</v>
      </c>
      <c r="I78" s="62">
        <v>0</v>
      </c>
      <c r="J78" s="54" t="e">
        <f t="shared" si="30"/>
        <v>#DIV/0!</v>
      </c>
      <c r="K78" s="54" t="e">
        <f t="shared" si="31"/>
        <v>#DIV/0!</v>
      </c>
    </row>
    <row r="79" spans="2:11" x14ac:dyDescent="0.25">
      <c r="B79" s="211">
        <v>323</v>
      </c>
      <c r="C79" s="212"/>
      <c r="D79" s="213"/>
      <c r="E79" s="51" t="s">
        <v>162</v>
      </c>
      <c r="F79" s="62">
        <f>F80+F81+F82</f>
        <v>17796</v>
      </c>
      <c r="G79" s="62">
        <f t="shared" ref="G79:H79" si="33">G80+G81+G82</f>
        <v>0</v>
      </c>
      <c r="H79" s="62">
        <f t="shared" si="33"/>
        <v>0</v>
      </c>
      <c r="I79" s="62">
        <f>I80+I81+I82</f>
        <v>18325.25</v>
      </c>
      <c r="J79" s="54" t="e">
        <f t="shared" si="30"/>
        <v>#DIV/0!</v>
      </c>
      <c r="K79" s="54">
        <f t="shared" si="31"/>
        <v>102.97398291750955</v>
      </c>
    </row>
    <row r="80" spans="2:11" x14ac:dyDescent="0.25">
      <c r="B80" s="211">
        <v>3232</v>
      </c>
      <c r="C80" s="212"/>
      <c r="D80" s="213"/>
      <c r="E80" s="108" t="s">
        <v>164</v>
      </c>
      <c r="F80" s="62">
        <v>3050</v>
      </c>
      <c r="G80" s="62">
        <v>0</v>
      </c>
      <c r="H80" s="62">
        <v>0</v>
      </c>
      <c r="I80" s="62">
        <v>1325.25</v>
      </c>
      <c r="J80" s="54" t="e">
        <f t="shared" si="30"/>
        <v>#DIV/0!</v>
      </c>
      <c r="K80" s="54">
        <f t="shared" si="31"/>
        <v>43.450819672131146</v>
      </c>
    </row>
    <row r="81" spans="2:11" x14ac:dyDescent="0.25">
      <c r="B81" s="211">
        <v>3237</v>
      </c>
      <c r="C81" s="212"/>
      <c r="D81" s="213"/>
      <c r="E81" s="108" t="s">
        <v>169</v>
      </c>
      <c r="F81" s="62">
        <v>14746</v>
      </c>
      <c r="G81" s="62">
        <v>0</v>
      </c>
      <c r="H81" s="62">
        <v>0</v>
      </c>
      <c r="I81" s="62">
        <v>17000</v>
      </c>
      <c r="J81" s="54" t="e">
        <f t="shared" si="30"/>
        <v>#DIV/0!</v>
      </c>
      <c r="K81" s="54">
        <f t="shared" si="31"/>
        <v>115.28550115285501</v>
      </c>
    </row>
    <row r="82" spans="2:11" x14ac:dyDescent="0.25">
      <c r="B82" s="211">
        <v>3239</v>
      </c>
      <c r="C82" s="212"/>
      <c r="D82" s="213"/>
      <c r="E82" s="108" t="s">
        <v>171</v>
      </c>
      <c r="F82" s="62">
        <v>0</v>
      </c>
      <c r="G82" s="62">
        <v>0</v>
      </c>
      <c r="H82" s="62">
        <v>0</v>
      </c>
      <c r="I82" s="62">
        <v>0</v>
      </c>
      <c r="J82" s="54" t="e">
        <f t="shared" si="30"/>
        <v>#DIV/0!</v>
      </c>
      <c r="K82" s="54" t="e">
        <f t="shared" si="31"/>
        <v>#DIV/0!</v>
      </c>
    </row>
    <row r="83" spans="2:11" x14ac:dyDescent="0.25">
      <c r="B83" s="211">
        <v>329</v>
      </c>
      <c r="C83" s="212"/>
      <c r="D83" s="213"/>
      <c r="E83" s="51" t="s">
        <v>173</v>
      </c>
      <c r="F83" s="62">
        <f>F84</f>
        <v>1393.15</v>
      </c>
      <c r="G83" s="62">
        <f t="shared" ref="G83:I83" si="34">G84</f>
        <v>0</v>
      </c>
      <c r="H83" s="62">
        <v>0</v>
      </c>
      <c r="I83" s="62">
        <f t="shared" si="34"/>
        <v>0</v>
      </c>
      <c r="J83" s="54" t="e">
        <f t="shared" si="30"/>
        <v>#DIV/0!</v>
      </c>
      <c r="K83" s="54">
        <f t="shared" si="31"/>
        <v>0</v>
      </c>
    </row>
    <row r="84" spans="2:11" x14ac:dyDescent="0.25">
      <c r="B84" s="211">
        <v>3294</v>
      </c>
      <c r="C84" s="212"/>
      <c r="D84" s="213"/>
      <c r="E84" s="108" t="s">
        <v>208</v>
      </c>
      <c r="F84" s="62">
        <v>1393.15</v>
      </c>
      <c r="G84" s="62">
        <v>0</v>
      </c>
      <c r="H84" s="62">
        <v>0</v>
      </c>
      <c r="I84" s="62">
        <v>0</v>
      </c>
      <c r="J84" s="54" t="e">
        <f t="shared" si="30"/>
        <v>#DIV/0!</v>
      </c>
      <c r="K84" s="54">
        <f t="shared" si="31"/>
        <v>0</v>
      </c>
    </row>
    <row r="85" spans="2:11" x14ac:dyDescent="0.25">
      <c r="B85" s="214">
        <v>4</v>
      </c>
      <c r="C85" s="214"/>
      <c r="D85" s="214"/>
      <c r="E85" s="51" t="s">
        <v>6</v>
      </c>
      <c r="F85" s="62">
        <f>F86</f>
        <v>0</v>
      </c>
      <c r="G85" s="62">
        <f t="shared" ref="G85:I87" si="35">G86</f>
        <v>0</v>
      </c>
      <c r="H85" s="62">
        <f t="shared" si="35"/>
        <v>0</v>
      </c>
      <c r="I85" s="62">
        <f t="shared" si="35"/>
        <v>0</v>
      </c>
      <c r="J85" s="54" t="e">
        <f t="shared" si="30"/>
        <v>#DIV/0!</v>
      </c>
      <c r="K85" s="54" t="e">
        <f t="shared" si="31"/>
        <v>#DIV/0!</v>
      </c>
    </row>
    <row r="86" spans="2:11" ht="25.5" x14ac:dyDescent="0.25">
      <c r="B86" s="211">
        <v>42</v>
      </c>
      <c r="C86" s="212"/>
      <c r="D86" s="213"/>
      <c r="E86" s="108" t="s">
        <v>186</v>
      </c>
      <c r="F86" s="62">
        <f>F87</f>
        <v>0</v>
      </c>
      <c r="G86" s="62">
        <f t="shared" si="35"/>
        <v>0</v>
      </c>
      <c r="H86" s="62">
        <f t="shared" si="35"/>
        <v>0</v>
      </c>
      <c r="I86" s="62">
        <f t="shared" si="35"/>
        <v>0</v>
      </c>
      <c r="J86" s="54" t="e">
        <f t="shared" si="30"/>
        <v>#DIV/0!</v>
      </c>
      <c r="K86" s="54" t="e">
        <f t="shared" si="31"/>
        <v>#DIV/0!</v>
      </c>
    </row>
    <row r="87" spans="2:11" x14ac:dyDescent="0.25">
      <c r="B87" s="211">
        <v>422</v>
      </c>
      <c r="C87" s="212"/>
      <c r="D87" s="213"/>
      <c r="E87" s="108" t="s">
        <v>187</v>
      </c>
      <c r="F87" s="62">
        <f>F88</f>
        <v>0</v>
      </c>
      <c r="G87" s="62">
        <f t="shared" si="35"/>
        <v>0</v>
      </c>
      <c r="H87" s="62">
        <f t="shared" si="35"/>
        <v>0</v>
      </c>
      <c r="I87" s="62">
        <f t="shared" si="35"/>
        <v>0</v>
      </c>
      <c r="J87" s="54" t="e">
        <f t="shared" si="30"/>
        <v>#DIV/0!</v>
      </c>
      <c r="K87" s="54" t="e">
        <f t="shared" si="31"/>
        <v>#DIV/0!</v>
      </c>
    </row>
    <row r="88" spans="2:11" x14ac:dyDescent="0.25">
      <c r="B88" s="214">
        <v>4221</v>
      </c>
      <c r="C88" s="214"/>
      <c r="D88" s="214"/>
      <c r="E88" s="51" t="s">
        <v>94</v>
      </c>
      <c r="F88" s="62"/>
      <c r="G88" s="62">
        <v>0</v>
      </c>
      <c r="H88" s="62">
        <v>0</v>
      </c>
      <c r="I88" s="62">
        <v>0</v>
      </c>
      <c r="J88" s="54" t="e">
        <f t="shared" si="30"/>
        <v>#DIV/0!</v>
      </c>
      <c r="K88" s="54" t="e">
        <f t="shared" si="31"/>
        <v>#DIV/0!</v>
      </c>
    </row>
    <row r="89" spans="2:11" ht="14.45" customHeight="1" x14ac:dyDescent="0.25">
      <c r="B89" s="214" t="s">
        <v>205</v>
      </c>
      <c r="C89" s="214"/>
      <c r="D89" s="214"/>
      <c r="E89" s="51" t="s">
        <v>196</v>
      </c>
      <c r="F89" s="62"/>
      <c r="G89" s="62"/>
      <c r="H89" s="54"/>
      <c r="I89" s="54"/>
      <c r="J89" s="54" t="e">
        <f t="shared" si="30"/>
        <v>#DIV/0!</v>
      </c>
      <c r="K89" s="54" t="e">
        <f t="shared" si="31"/>
        <v>#DIV/0!</v>
      </c>
    </row>
    <row r="90" spans="2:11" ht="38.25" x14ac:dyDescent="0.25">
      <c r="B90" s="215" t="s">
        <v>206</v>
      </c>
      <c r="C90" s="216"/>
      <c r="D90" s="217"/>
      <c r="E90" s="105" t="s">
        <v>296</v>
      </c>
      <c r="F90" s="62"/>
      <c r="G90" s="62"/>
      <c r="H90" s="54"/>
      <c r="I90" s="54"/>
      <c r="J90" s="54" t="e">
        <f t="shared" si="30"/>
        <v>#DIV/0!</v>
      </c>
      <c r="K90" s="54" t="e">
        <f t="shared" si="31"/>
        <v>#DIV/0!</v>
      </c>
    </row>
    <row r="91" spans="2:11" x14ac:dyDescent="0.25">
      <c r="B91" s="215">
        <v>31</v>
      </c>
      <c r="C91" s="216"/>
      <c r="D91" s="217"/>
      <c r="E91" s="105" t="s">
        <v>295</v>
      </c>
      <c r="F91" s="62">
        <f>F92+F137</f>
        <v>54021.11</v>
      </c>
      <c r="G91" s="62">
        <f>G92+G137</f>
        <v>180000</v>
      </c>
      <c r="H91" s="62">
        <f>H92+H137</f>
        <v>180000</v>
      </c>
      <c r="I91" s="62">
        <f>I92+I137</f>
        <v>104597.01999999999</v>
      </c>
      <c r="J91" s="54">
        <f t="shared" si="30"/>
        <v>58.109455555555542</v>
      </c>
      <c r="K91" s="54">
        <f t="shared" si="31"/>
        <v>193.62249313277715</v>
      </c>
    </row>
    <row r="92" spans="2:11" x14ac:dyDescent="0.25">
      <c r="B92" s="211">
        <v>3</v>
      </c>
      <c r="C92" s="212"/>
      <c r="D92" s="213"/>
      <c r="E92" s="108" t="s">
        <v>4</v>
      </c>
      <c r="F92" s="62">
        <f>F93+F100+F127+F131+F134</f>
        <v>53197.61</v>
      </c>
      <c r="G92" s="62">
        <f>G93+G100+G127+G131+G134</f>
        <v>167500</v>
      </c>
      <c r="H92" s="62">
        <f>H93+H100+H127+H131+H134</f>
        <v>167500</v>
      </c>
      <c r="I92" s="62">
        <f>I93+I100+I127+I131+I134</f>
        <v>104597.01999999999</v>
      </c>
      <c r="J92" s="54">
        <f t="shared" si="30"/>
        <v>62.445982089552231</v>
      </c>
      <c r="K92" s="54">
        <f t="shared" si="31"/>
        <v>196.61977295596549</v>
      </c>
    </row>
    <row r="93" spans="2:11" x14ac:dyDescent="0.25">
      <c r="B93" s="211">
        <v>31</v>
      </c>
      <c r="C93" s="212"/>
      <c r="D93" s="213"/>
      <c r="E93" s="108" t="s">
        <v>5</v>
      </c>
      <c r="F93" s="62">
        <f>F94+F96+F98</f>
        <v>24216.13</v>
      </c>
      <c r="G93" s="62">
        <f>G94+G96+G98</f>
        <v>53100</v>
      </c>
      <c r="H93" s="62">
        <f t="shared" ref="H93:I93" si="36">H94+H96+H98</f>
        <v>53100</v>
      </c>
      <c r="I93" s="62">
        <f t="shared" si="36"/>
        <v>31574.68</v>
      </c>
      <c r="J93" s="54">
        <f t="shared" si="30"/>
        <v>59.462674199623358</v>
      </c>
      <c r="K93" s="54">
        <f t="shared" si="31"/>
        <v>130.38697760542252</v>
      </c>
    </row>
    <row r="94" spans="2:11" x14ac:dyDescent="0.25">
      <c r="B94" s="211">
        <v>311</v>
      </c>
      <c r="C94" s="212"/>
      <c r="D94" s="213"/>
      <c r="E94" s="108" t="s">
        <v>34</v>
      </c>
      <c r="F94" s="62">
        <f>F95</f>
        <v>20587.900000000001</v>
      </c>
      <c r="G94" s="62">
        <f>G95</f>
        <v>40000</v>
      </c>
      <c r="H94" s="62">
        <f t="shared" ref="H94:I94" si="37">H95</f>
        <v>40000</v>
      </c>
      <c r="I94" s="62">
        <f t="shared" si="37"/>
        <v>26759.42</v>
      </c>
      <c r="J94" s="54">
        <f t="shared" si="30"/>
        <v>66.89855</v>
      </c>
      <c r="K94" s="54">
        <f t="shared" si="31"/>
        <v>129.97644247349169</v>
      </c>
    </row>
    <row r="95" spans="2:11" x14ac:dyDescent="0.25">
      <c r="B95" s="214">
        <v>3111</v>
      </c>
      <c r="C95" s="214"/>
      <c r="D95" s="214"/>
      <c r="E95" s="51" t="s">
        <v>35</v>
      </c>
      <c r="F95" s="62">
        <v>20587.900000000001</v>
      </c>
      <c r="G95" s="62">
        <v>40000</v>
      </c>
      <c r="H95" s="54">
        <f>G95</f>
        <v>40000</v>
      </c>
      <c r="I95" s="54">
        <v>26759.42</v>
      </c>
      <c r="J95" s="54">
        <f t="shared" si="30"/>
        <v>66.89855</v>
      </c>
      <c r="K95" s="54">
        <f t="shared" si="31"/>
        <v>129.97644247349169</v>
      </c>
    </row>
    <row r="96" spans="2:11" x14ac:dyDescent="0.25">
      <c r="B96" s="224">
        <v>312</v>
      </c>
      <c r="C96" s="225"/>
      <c r="D96" s="226"/>
      <c r="E96" s="51" t="s">
        <v>150</v>
      </c>
      <c r="F96" s="62">
        <f>F97</f>
        <v>400</v>
      </c>
      <c r="G96" s="62">
        <f>G97</f>
        <v>6500</v>
      </c>
      <c r="H96" s="62">
        <f t="shared" ref="H96:I96" si="38">H97</f>
        <v>6500</v>
      </c>
      <c r="I96" s="62">
        <f t="shared" si="38"/>
        <v>400</v>
      </c>
      <c r="J96" s="54">
        <f t="shared" si="30"/>
        <v>6.1538461538461542</v>
      </c>
      <c r="K96" s="54">
        <f t="shared" si="31"/>
        <v>100</v>
      </c>
    </row>
    <row r="97" spans="2:11" x14ac:dyDescent="0.25">
      <c r="B97" s="224">
        <v>3121</v>
      </c>
      <c r="C97" s="225"/>
      <c r="D97" s="226"/>
      <c r="E97" s="51" t="s">
        <v>150</v>
      </c>
      <c r="F97" s="62">
        <v>400</v>
      </c>
      <c r="G97" s="62">
        <v>6500</v>
      </c>
      <c r="H97" s="54">
        <f>G97</f>
        <v>6500</v>
      </c>
      <c r="I97" s="54">
        <v>400</v>
      </c>
      <c r="J97" s="54">
        <f t="shared" si="30"/>
        <v>6.1538461538461542</v>
      </c>
      <c r="K97" s="54">
        <f t="shared" si="31"/>
        <v>100</v>
      </c>
    </row>
    <row r="98" spans="2:11" x14ac:dyDescent="0.25">
      <c r="B98" s="214">
        <v>313</v>
      </c>
      <c r="C98" s="214"/>
      <c r="D98" s="214"/>
      <c r="E98" s="51" t="s">
        <v>151</v>
      </c>
      <c r="F98" s="62">
        <f>F99</f>
        <v>3228.23</v>
      </c>
      <c r="G98" s="62">
        <f>G99</f>
        <v>6600</v>
      </c>
      <c r="H98" s="62">
        <f t="shared" ref="H98:I98" si="39">H99</f>
        <v>6600</v>
      </c>
      <c r="I98" s="62">
        <f t="shared" si="39"/>
        <v>4415.26</v>
      </c>
      <c r="J98" s="54">
        <f t="shared" si="30"/>
        <v>66.897878787878795</v>
      </c>
      <c r="K98" s="54">
        <f t="shared" si="31"/>
        <v>136.77030447025152</v>
      </c>
    </row>
    <row r="99" spans="2:11" ht="25.5" x14ac:dyDescent="0.25">
      <c r="B99" s="211">
        <v>3132</v>
      </c>
      <c r="C99" s="212"/>
      <c r="D99" s="213"/>
      <c r="E99" s="51" t="s">
        <v>152</v>
      </c>
      <c r="F99" s="62">
        <v>3228.23</v>
      </c>
      <c r="G99" s="62">
        <v>6600</v>
      </c>
      <c r="H99" s="54">
        <f>G99</f>
        <v>6600</v>
      </c>
      <c r="I99" s="54">
        <v>4415.26</v>
      </c>
      <c r="J99" s="54">
        <f t="shared" si="30"/>
        <v>66.897878787878795</v>
      </c>
      <c r="K99" s="54">
        <f t="shared" si="31"/>
        <v>136.77030447025152</v>
      </c>
    </row>
    <row r="100" spans="2:11" x14ac:dyDescent="0.25">
      <c r="B100" s="211">
        <v>32</v>
      </c>
      <c r="C100" s="212"/>
      <c r="D100" s="213"/>
      <c r="E100" s="108" t="s">
        <v>13</v>
      </c>
      <c r="F100" s="62">
        <f>F101+F106+F113+F120+F122</f>
        <v>27608.01</v>
      </c>
      <c r="G100" s="62">
        <f>G101+G106+G113+G120+G122</f>
        <v>106900</v>
      </c>
      <c r="H100" s="62">
        <f>H101+H106+H113+H120+H122</f>
        <v>106900</v>
      </c>
      <c r="I100" s="62">
        <f>I101+I106+I113+I120+I122</f>
        <v>66149.709999999992</v>
      </c>
      <c r="J100" s="54">
        <f t="shared" si="30"/>
        <v>61.879990645463046</v>
      </c>
      <c r="K100" s="54">
        <f t="shared" si="31"/>
        <v>239.60332526683379</v>
      </c>
    </row>
    <row r="101" spans="2:11" x14ac:dyDescent="0.25">
      <c r="B101" s="211">
        <v>321</v>
      </c>
      <c r="C101" s="212"/>
      <c r="D101" s="213"/>
      <c r="E101" s="108" t="s">
        <v>239</v>
      </c>
      <c r="F101" s="62">
        <f>SUM(F102:F105)</f>
        <v>4526.41</v>
      </c>
      <c r="G101" s="62">
        <f>SUM(G102:G105)</f>
        <v>12030</v>
      </c>
      <c r="H101" s="62">
        <f>G101</f>
        <v>12030</v>
      </c>
      <c r="I101" s="62">
        <f>SUM(I102:I105)</f>
        <v>5233.74</v>
      </c>
      <c r="J101" s="54">
        <f t="shared" si="30"/>
        <v>43.505735660847876</v>
      </c>
      <c r="K101" s="54">
        <f t="shared" si="31"/>
        <v>115.62673288544343</v>
      </c>
    </row>
    <row r="102" spans="2:11" x14ac:dyDescent="0.25">
      <c r="B102" s="214">
        <v>3211</v>
      </c>
      <c r="C102" s="214"/>
      <c r="D102" s="214"/>
      <c r="E102" s="51" t="s">
        <v>37</v>
      </c>
      <c r="F102" s="62">
        <v>4503.34</v>
      </c>
      <c r="G102" s="62">
        <v>10000</v>
      </c>
      <c r="H102" s="62">
        <f t="shared" ref="H102:H105" si="40">G102</f>
        <v>10000</v>
      </c>
      <c r="I102" s="54">
        <v>4204.9399999999996</v>
      </c>
      <c r="J102" s="54">
        <f t="shared" si="30"/>
        <v>42.049399999999999</v>
      </c>
      <c r="K102" s="54">
        <f t="shared" si="31"/>
        <v>93.373806996584747</v>
      </c>
    </row>
    <row r="103" spans="2:11" ht="25.5" x14ac:dyDescent="0.25">
      <c r="B103" s="211">
        <v>3212</v>
      </c>
      <c r="C103" s="212"/>
      <c r="D103" s="213"/>
      <c r="E103" s="51" t="s">
        <v>207</v>
      </c>
      <c r="F103" s="62">
        <v>23.07</v>
      </c>
      <c r="G103" s="62">
        <v>50</v>
      </c>
      <c r="H103" s="62">
        <f t="shared" si="40"/>
        <v>50</v>
      </c>
      <c r="I103" s="54">
        <v>19.37</v>
      </c>
      <c r="J103" s="54">
        <f t="shared" si="30"/>
        <v>38.74</v>
      </c>
      <c r="K103" s="54">
        <f t="shared" si="31"/>
        <v>83.961855223233641</v>
      </c>
    </row>
    <row r="104" spans="2:11" x14ac:dyDescent="0.25">
      <c r="B104" s="214">
        <v>3213</v>
      </c>
      <c r="C104" s="214"/>
      <c r="D104" s="214"/>
      <c r="E104" s="51" t="s">
        <v>155</v>
      </c>
      <c r="F104" s="62">
        <v>0</v>
      </c>
      <c r="G104" s="62">
        <v>1830</v>
      </c>
      <c r="H104" s="62">
        <f t="shared" si="40"/>
        <v>1830</v>
      </c>
      <c r="I104" s="54">
        <v>925</v>
      </c>
      <c r="J104" s="54">
        <f t="shared" si="30"/>
        <v>50.546448087431692</v>
      </c>
      <c r="K104" s="54" t="e">
        <f t="shared" si="31"/>
        <v>#DIV/0!</v>
      </c>
    </row>
    <row r="105" spans="2:11" x14ac:dyDescent="0.25">
      <c r="B105" s="211">
        <v>3214</v>
      </c>
      <c r="C105" s="212"/>
      <c r="D105" s="213"/>
      <c r="E105" s="51" t="s">
        <v>156</v>
      </c>
      <c r="F105" s="62">
        <v>0</v>
      </c>
      <c r="G105" s="62">
        <v>150</v>
      </c>
      <c r="H105" s="62">
        <f t="shared" si="40"/>
        <v>150</v>
      </c>
      <c r="I105" s="54">
        <v>84.43</v>
      </c>
      <c r="J105" s="54">
        <f t="shared" si="30"/>
        <v>56.286666666666676</v>
      </c>
      <c r="K105" s="54" t="e">
        <f t="shared" si="31"/>
        <v>#DIV/0!</v>
      </c>
    </row>
    <row r="106" spans="2:11" x14ac:dyDescent="0.25">
      <c r="B106" s="211">
        <v>322</v>
      </c>
      <c r="C106" s="212"/>
      <c r="D106" s="213"/>
      <c r="E106" s="51" t="s">
        <v>157</v>
      </c>
      <c r="F106" s="62">
        <f>F107+F108+F109+F110+F111+F112</f>
        <v>5271.9</v>
      </c>
      <c r="G106" s="62">
        <f>SUM(G107:G112)</f>
        <v>8750</v>
      </c>
      <c r="H106" s="62">
        <f t="shared" ref="H106" si="41">SUM(H107:H112)</f>
        <v>8750</v>
      </c>
      <c r="I106" s="62">
        <f>SUM(I107:I112)</f>
        <v>2971.6800000000003</v>
      </c>
      <c r="J106" s="54">
        <f t="shared" si="30"/>
        <v>33.962057142857141</v>
      </c>
      <c r="K106" s="54">
        <f t="shared" si="31"/>
        <v>56.368292266545275</v>
      </c>
    </row>
    <row r="107" spans="2:11" x14ac:dyDescent="0.25">
      <c r="B107" s="211">
        <v>3221</v>
      </c>
      <c r="C107" s="212"/>
      <c r="D107" s="213"/>
      <c r="E107" s="108" t="s">
        <v>158</v>
      </c>
      <c r="F107" s="62">
        <v>21.88</v>
      </c>
      <c r="G107" s="62">
        <v>900</v>
      </c>
      <c r="H107" s="54">
        <f>G107</f>
        <v>900</v>
      </c>
      <c r="I107" s="54">
        <v>0</v>
      </c>
      <c r="J107" s="54">
        <f t="shared" si="30"/>
        <v>0</v>
      </c>
      <c r="K107" s="54">
        <f t="shared" si="31"/>
        <v>0</v>
      </c>
    </row>
    <row r="108" spans="2:11" x14ac:dyDescent="0.25">
      <c r="B108" s="211">
        <v>3222</v>
      </c>
      <c r="C108" s="212"/>
      <c r="D108" s="213"/>
      <c r="E108" s="108" t="s">
        <v>251</v>
      </c>
      <c r="F108" s="62">
        <v>1371</v>
      </c>
      <c r="G108" s="62">
        <v>2000</v>
      </c>
      <c r="H108" s="54">
        <f t="shared" ref="H108:H112" si="42">G108</f>
        <v>2000</v>
      </c>
      <c r="I108" s="54">
        <v>97.54</v>
      </c>
      <c r="J108" s="54">
        <f t="shared" si="30"/>
        <v>4.8769999999999998</v>
      </c>
      <c r="K108" s="54">
        <f t="shared" si="31"/>
        <v>7.1145149525893512</v>
      </c>
    </row>
    <row r="109" spans="2:11" x14ac:dyDescent="0.25">
      <c r="B109" s="211">
        <v>3223</v>
      </c>
      <c r="C109" s="212"/>
      <c r="D109" s="213"/>
      <c r="E109" s="108" t="s">
        <v>159</v>
      </c>
      <c r="F109" s="62">
        <v>62.89</v>
      </c>
      <c r="G109" s="62">
        <v>150</v>
      </c>
      <c r="H109" s="54">
        <f t="shared" si="42"/>
        <v>150</v>
      </c>
      <c r="I109" s="54">
        <v>151.96</v>
      </c>
      <c r="J109" s="54">
        <f t="shared" si="30"/>
        <v>101.30666666666667</v>
      </c>
      <c r="K109" s="54">
        <f t="shared" si="31"/>
        <v>241.62823978374942</v>
      </c>
    </row>
    <row r="110" spans="2:11" ht="25.5" x14ac:dyDescent="0.25">
      <c r="B110" s="214">
        <v>3224</v>
      </c>
      <c r="C110" s="214"/>
      <c r="D110" s="214"/>
      <c r="E110" s="51" t="s">
        <v>160</v>
      </c>
      <c r="F110" s="62">
        <v>699.94</v>
      </c>
      <c r="G110" s="62">
        <v>1000</v>
      </c>
      <c r="H110" s="54">
        <f t="shared" si="42"/>
        <v>1000</v>
      </c>
      <c r="I110" s="54">
        <v>266.94</v>
      </c>
      <c r="J110" s="54">
        <f t="shared" si="30"/>
        <v>26.694000000000003</v>
      </c>
      <c r="K110" s="54">
        <f t="shared" si="31"/>
        <v>38.137554647541215</v>
      </c>
    </row>
    <row r="111" spans="2:11" x14ac:dyDescent="0.25">
      <c r="B111" s="214">
        <v>3225</v>
      </c>
      <c r="C111" s="214"/>
      <c r="D111" s="214"/>
      <c r="E111" s="51" t="s">
        <v>201</v>
      </c>
      <c r="F111" s="62">
        <v>3116.19</v>
      </c>
      <c r="G111" s="62">
        <v>3500</v>
      </c>
      <c r="H111" s="54">
        <f t="shared" si="42"/>
        <v>3500</v>
      </c>
      <c r="I111" s="54">
        <v>1812.32</v>
      </c>
      <c r="J111" s="54">
        <f t="shared" si="30"/>
        <v>51.780571428571434</v>
      </c>
      <c r="K111" s="54">
        <f t="shared" si="31"/>
        <v>58.158199596301898</v>
      </c>
    </row>
    <row r="112" spans="2:11" x14ac:dyDescent="0.25">
      <c r="B112" s="214">
        <v>3227</v>
      </c>
      <c r="C112" s="214"/>
      <c r="D112" s="214"/>
      <c r="E112" s="51" t="s">
        <v>241</v>
      </c>
      <c r="F112" s="62">
        <v>0</v>
      </c>
      <c r="G112" s="62">
        <v>1200</v>
      </c>
      <c r="H112" s="54">
        <f t="shared" si="42"/>
        <v>1200</v>
      </c>
      <c r="I112" s="54">
        <v>642.91999999999996</v>
      </c>
      <c r="J112" s="54">
        <f t="shared" si="30"/>
        <v>53.576666666666661</v>
      </c>
      <c r="K112" s="54" t="e">
        <f t="shared" si="31"/>
        <v>#DIV/0!</v>
      </c>
    </row>
    <row r="113" spans="2:11" x14ac:dyDescent="0.25">
      <c r="B113" s="211">
        <v>323</v>
      </c>
      <c r="C113" s="212"/>
      <c r="D113" s="213"/>
      <c r="E113" s="51" t="s">
        <v>162</v>
      </c>
      <c r="F113" s="62">
        <f>SUM(F114:F119)</f>
        <v>12725.68</v>
      </c>
      <c r="G113" s="62">
        <f>SUM(G114:G119)</f>
        <v>75970</v>
      </c>
      <c r="H113" s="62">
        <f>SUM(H114:H119)</f>
        <v>75970</v>
      </c>
      <c r="I113" s="62">
        <f>SUM(I114:I119)</f>
        <v>50821.54</v>
      </c>
      <c r="J113" s="54">
        <f t="shared" si="30"/>
        <v>66.896854021324202</v>
      </c>
      <c r="K113" s="54">
        <f t="shared" si="31"/>
        <v>399.36207731138921</v>
      </c>
    </row>
    <row r="114" spans="2:11" x14ac:dyDescent="0.25">
      <c r="B114" s="211">
        <v>3231</v>
      </c>
      <c r="C114" s="212"/>
      <c r="D114" s="213"/>
      <c r="E114" s="108" t="s">
        <v>163</v>
      </c>
      <c r="F114" s="62">
        <v>261.56</v>
      </c>
      <c r="G114" s="62">
        <v>920</v>
      </c>
      <c r="H114" s="54">
        <f>G114</f>
        <v>920</v>
      </c>
      <c r="I114" s="54">
        <v>223.56</v>
      </c>
      <c r="J114" s="54">
        <f t="shared" si="30"/>
        <v>24.3</v>
      </c>
      <c r="K114" s="54">
        <f t="shared" si="31"/>
        <v>85.471784676556055</v>
      </c>
    </row>
    <row r="115" spans="2:11" x14ac:dyDescent="0.25">
      <c r="B115" s="211">
        <v>3232</v>
      </c>
      <c r="C115" s="212"/>
      <c r="D115" s="213"/>
      <c r="E115" s="108" t="s">
        <v>164</v>
      </c>
      <c r="F115" s="62">
        <v>781.35</v>
      </c>
      <c r="G115" s="62">
        <v>2000</v>
      </c>
      <c r="H115" s="54">
        <f t="shared" ref="H115:H119" si="43">G115</f>
        <v>2000</v>
      </c>
      <c r="I115" s="54">
        <v>1902.34</v>
      </c>
      <c r="J115" s="54">
        <f t="shared" si="30"/>
        <v>95.11699999999999</v>
      </c>
      <c r="K115" s="54">
        <f t="shared" si="31"/>
        <v>243.46835605042551</v>
      </c>
    </row>
    <row r="116" spans="2:11" x14ac:dyDescent="0.25">
      <c r="B116" s="211">
        <v>3233</v>
      </c>
      <c r="C116" s="212"/>
      <c r="D116" s="213"/>
      <c r="E116" s="108" t="s">
        <v>165</v>
      </c>
      <c r="F116" s="62">
        <v>0</v>
      </c>
      <c r="G116" s="62">
        <v>1000</v>
      </c>
      <c r="H116" s="54">
        <f t="shared" si="43"/>
        <v>1000</v>
      </c>
      <c r="I116" s="54">
        <v>0</v>
      </c>
      <c r="J116" s="54">
        <f t="shared" si="30"/>
        <v>0</v>
      </c>
      <c r="K116" s="54" t="e">
        <f t="shared" si="31"/>
        <v>#DIV/0!</v>
      </c>
    </row>
    <row r="117" spans="2:11" x14ac:dyDescent="0.25">
      <c r="B117" s="214">
        <v>3235</v>
      </c>
      <c r="C117" s="214"/>
      <c r="D117" s="214"/>
      <c r="E117" s="51" t="s">
        <v>167</v>
      </c>
      <c r="F117" s="62">
        <v>0</v>
      </c>
      <c r="G117" s="62">
        <v>50</v>
      </c>
      <c r="H117" s="54">
        <f t="shared" si="43"/>
        <v>50</v>
      </c>
      <c r="I117" s="54">
        <v>0</v>
      </c>
      <c r="J117" s="54">
        <f t="shared" si="30"/>
        <v>0</v>
      </c>
      <c r="K117" s="54" t="e">
        <f t="shared" si="31"/>
        <v>#DIV/0!</v>
      </c>
    </row>
    <row r="118" spans="2:11" x14ac:dyDescent="0.25">
      <c r="B118" s="211">
        <v>3237</v>
      </c>
      <c r="C118" s="212"/>
      <c r="D118" s="213"/>
      <c r="E118" s="108" t="s">
        <v>169</v>
      </c>
      <c r="F118" s="62">
        <v>8653.19</v>
      </c>
      <c r="G118" s="62">
        <v>60000</v>
      </c>
      <c r="H118" s="54">
        <f t="shared" si="43"/>
        <v>60000</v>
      </c>
      <c r="I118" s="54">
        <v>47759.65</v>
      </c>
      <c r="J118" s="54">
        <f t="shared" si="30"/>
        <v>79.59941666666667</v>
      </c>
      <c r="K118" s="54">
        <f t="shared" si="31"/>
        <v>551.93113753425041</v>
      </c>
    </row>
    <row r="119" spans="2:11" x14ac:dyDescent="0.25">
      <c r="B119" s="211">
        <v>3239</v>
      </c>
      <c r="C119" s="212"/>
      <c r="D119" s="213"/>
      <c r="E119" s="108" t="s">
        <v>171</v>
      </c>
      <c r="F119" s="62">
        <v>3029.58</v>
      </c>
      <c r="G119" s="62">
        <v>12000</v>
      </c>
      <c r="H119" s="54">
        <f t="shared" si="43"/>
        <v>12000</v>
      </c>
      <c r="I119" s="54">
        <v>935.99</v>
      </c>
      <c r="J119" s="54">
        <f t="shared" si="30"/>
        <v>7.7999166666666664</v>
      </c>
      <c r="K119" s="54">
        <f t="shared" si="31"/>
        <v>30.89504155691548</v>
      </c>
    </row>
    <row r="120" spans="2:11" ht="25.5" x14ac:dyDescent="0.25">
      <c r="B120" s="214">
        <v>324</v>
      </c>
      <c r="C120" s="214"/>
      <c r="D120" s="214"/>
      <c r="E120" s="51" t="s">
        <v>202</v>
      </c>
      <c r="F120" s="62">
        <f>F121</f>
        <v>40</v>
      </c>
      <c r="G120" s="62">
        <f>G121</f>
        <v>150</v>
      </c>
      <c r="H120" s="62">
        <f t="shared" ref="H120:I120" si="44">H121</f>
        <v>150</v>
      </c>
      <c r="I120" s="62">
        <f t="shared" si="44"/>
        <v>0</v>
      </c>
      <c r="J120" s="54">
        <f t="shared" si="30"/>
        <v>0</v>
      </c>
      <c r="K120" s="54">
        <f t="shared" si="31"/>
        <v>0</v>
      </c>
    </row>
    <row r="121" spans="2:11" ht="25.5" x14ac:dyDescent="0.25">
      <c r="B121" s="214">
        <v>3241</v>
      </c>
      <c r="C121" s="214"/>
      <c r="D121" s="214"/>
      <c r="E121" s="51" t="s">
        <v>202</v>
      </c>
      <c r="F121" s="62">
        <v>40</v>
      </c>
      <c r="G121" s="62">
        <v>150</v>
      </c>
      <c r="H121" s="54">
        <f>G121</f>
        <v>150</v>
      </c>
      <c r="I121" s="54">
        <v>0</v>
      </c>
      <c r="J121" s="54">
        <f t="shared" si="30"/>
        <v>0</v>
      </c>
      <c r="K121" s="54">
        <f t="shared" si="31"/>
        <v>0</v>
      </c>
    </row>
    <row r="122" spans="2:11" x14ac:dyDescent="0.25">
      <c r="B122" s="211">
        <v>329</v>
      </c>
      <c r="C122" s="212"/>
      <c r="D122" s="213"/>
      <c r="E122" s="51" t="s">
        <v>173</v>
      </c>
      <c r="F122" s="62">
        <f>F123+F124+F125+F126</f>
        <v>5044.0200000000004</v>
      </c>
      <c r="G122" s="62">
        <f>SUM(G123:G126)</f>
        <v>10000</v>
      </c>
      <c r="H122" s="62">
        <f>SUM(H123:H126)</f>
        <v>10000</v>
      </c>
      <c r="I122" s="62">
        <f>SUM(I123:I126)</f>
        <v>7122.75</v>
      </c>
      <c r="J122" s="54">
        <f t="shared" si="30"/>
        <v>71.227499999999992</v>
      </c>
      <c r="K122" s="54">
        <f t="shared" si="31"/>
        <v>141.21177156315795</v>
      </c>
    </row>
    <row r="123" spans="2:11" x14ac:dyDescent="0.25">
      <c r="B123" s="211">
        <v>3292</v>
      </c>
      <c r="C123" s="212"/>
      <c r="D123" s="213"/>
      <c r="E123" s="108" t="s">
        <v>174</v>
      </c>
      <c r="F123" s="62">
        <v>4114.0200000000004</v>
      </c>
      <c r="G123" s="62">
        <v>5000</v>
      </c>
      <c r="H123" s="54">
        <f>G123</f>
        <v>5000</v>
      </c>
      <c r="I123" s="54">
        <v>4227.42</v>
      </c>
      <c r="J123" s="54">
        <f t="shared" si="30"/>
        <v>84.548400000000001</v>
      </c>
      <c r="K123" s="54">
        <f t="shared" si="31"/>
        <v>102.75642801930958</v>
      </c>
    </row>
    <row r="124" spans="2:11" x14ac:dyDescent="0.25">
      <c r="B124" s="211">
        <v>3293</v>
      </c>
      <c r="C124" s="212"/>
      <c r="D124" s="213"/>
      <c r="E124" s="108" t="s">
        <v>175</v>
      </c>
      <c r="F124" s="62">
        <v>0</v>
      </c>
      <c r="G124" s="62">
        <v>2000</v>
      </c>
      <c r="H124" s="54">
        <f t="shared" ref="H124:H126" si="45">G124</f>
        <v>2000</v>
      </c>
      <c r="I124" s="54">
        <v>596.66999999999996</v>
      </c>
      <c r="J124" s="54">
        <f t="shared" si="30"/>
        <v>29.833499999999997</v>
      </c>
      <c r="K124" s="54" t="e">
        <f t="shared" si="31"/>
        <v>#DIV/0!</v>
      </c>
    </row>
    <row r="125" spans="2:11" x14ac:dyDescent="0.25">
      <c r="B125" s="211">
        <v>3294</v>
      </c>
      <c r="C125" s="212"/>
      <c r="D125" s="213"/>
      <c r="E125" s="108" t="s">
        <v>208</v>
      </c>
      <c r="F125" s="62">
        <v>930</v>
      </c>
      <c r="G125" s="62">
        <v>2000</v>
      </c>
      <c r="H125" s="54">
        <f t="shared" si="45"/>
        <v>2000</v>
      </c>
      <c r="I125" s="54">
        <v>2298.66</v>
      </c>
      <c r="J125" s="54">
        <f t="shared" si="30"/>
        <v>114.93299999999999</v>
      </c>
      <c r="K125" s="54">
        <f t="shared" si="31"/>
        <v>247.16774193548386</v>
      </c>
    </row>
    <row r="126" spans="2:11" x14ac:dyDescent="0.25">
      <c r="B126" s="214">
        <v>3299</v>
      </c>
      <c r="C126" s="214"/>
      <c r="D126" s="214"/>
      <c r="E126" s="51" t="s">
        <v>173</v>
      </c>
      <c r="F126" s="62">
        <v>0</v>
      </c>
      <c r="G126" s="62">
        <v>1000</v>
      </c>
      <c r="H126" s="54">
        <f t="shared" si="45"/>
        <v>1000</v>
      </c>
      <c r="I126" s="54">
        <v>0</v>
      </c>
      <c r="J126" s="54">
        <f t="shared" si="30"/>
        <v>0</v>
      </c>
      <c r="K126" s="54" t="e">
        <f t="shared" si="31"/>
        <v>#DIV/0!</v>
      </c>
    </row>
    <row r="127" spans="2:11" x14ac:dyDescent="0.25">
      <c r="B127" s="211">
        <v>34</v>
      </c>
      <c r="C127" s="212"/>
      <c r="D127" s="213"/>
      <c r="E127" s="51" t="s">
        <v>177</v>
      </c>
      <c r="F127" s="62">
        <f>F128</f>
        <v>0</v>
      </c>
      <c r="G127" s="62">
        <f>G128</f>
        <v>0</v>
      </c>
      <c r="H127" s="62">
        <f t="shared" ref="H127:I127" si="46">H128</f>
        <v>0</v>
      </c>
      <c r="I127" s="62">
        <f t="shared" si="46"/>
        <v>41.24</v>
      </c>
      <c r="J127" s="54" t="e">
        <f t="shared" si="30"/>
        <v>#DIV/0!</v>
      </c>
      <c r="K127" s="54" t="e">
        <f t="shared" si="31"/>
        <v>#DIV/0!</v>
      </c>
    </row>
    <row r="128" spans="2:11" x14ac:dyDescent="0.25">
      <c r="B128" s="211">
        <v>343</v>
      </c>
      <c r="C128" s="212"/>
      <c r="D128" s="213"/>
      <c r="E128" s="108" t="s">
        <v>178</v>
      </c>
      <c r="F128" s="62">
        <f>F130+F129</f>
        <v>0</v>
      </c>
      <c r="G128" s="62">
        <f>G130+G129</f>
        <v>0</v>
      </c>
      <c r="H128" s="62">
        <f t="shared" ref="H128:I128" si="47">H130+H129</f>
        <v>0</v>
      </c>
      <c r="I128" s="62">
        <f t="shared" si="47"/>
        <v>41.24</v>
      </c>
      <c r="J128" s="54" t="e">
        <f t="shared" si="30"/>
        <v>#DIV/0!</v>
      </c>
      <c r="K128" s="54" t="e">
        <f t="shared" si="31"/>
        <v>#DIV/0!</v>
      </c>
    </row>
    <row r="129" spans="2:11" ht="25.5" x14ac:dyDescent="0.25">
      <c r="B129" s="106">
        <v>3431</v>
      </c>
      <c r="C129" s="107"/>
      <c r="D129" s="108"/>
      <c r="E129" s="108" t="s">
        <v>179</v>
      </c>
      <c r="F129" s="62">
        <v>0</v>
      </c>
      <c r="G129" s="62">
        <v>0</v>
      </c>
      <c r="H129" s="62">
        <f>G129</f>
        <v>0</v>
      </c>
      <c r="I129" s="62"/>
      <c r="J129" s="54" t="e">
        <f t="shared" si="30"/>
        <v>#DIV/0!</v>
      </c>
      <c r="K129" s="54" t="e">
        <f t="shared" si="31"/>
        <v>#DIV/0!</v>
      </c>
    </row>
    <row r="130" spans="2:11" ht="25.5" x14ac:dyDescent="0.25">
      <c r="B130" s="211">
        <v>3432</v>
      </c>
      <c r="C130" s="212"/>
      <c r="D130" s="213"/>
      <c r="E130" s="108" t="s">
        <v>180</v>
      </c>
      <c r="F130" s="62">
        <v>0</v>
      </c>
      <c r="G130" s="62">
        <v>0</v>
      </c>
      <c r="H130" s="54">
        <f>G130</f>
        <v>0</v>
      </c>
      <c r="I130" s="54">
        <v>41.24</v>
      </c>
      <c r="J130" s="54" t="e">
        <f t="shared" si="30"/>
        <v>#DIV/0!</v>
      </c>
      <c r="K130" s="54" t="e">
        <f t="shared" si="31"/>
        <v>#DIV/0!</v>
      </c>
    </row>
    <row r="131" spans="2:11" ht="25.5" x14ac:dyDescent="0.25">
      <c r="B131" s="211">
        <v>36</v>
      </c>
      <c r="C131" s="212"/>
      <c r="D131" s="213"/>
      <c r="E131" s="108" t="s">
        <v>182</v>
      </c>
      <c r="F131" s="62">
        <f>F132</f>
        <v>1173.47</v>
      </c>
      <c r="G131" s="62">
        <f>G132</f>
        <v>7500</v>
      </c>
      <c r="H131" s="62">
        <f t="shared" ref="H131:I131" si="48">H132</f>
        <v>7500</v>
      </c>
      <c r="I131" s="62">
        <f t="shared" si="48"/>
        <v>6431.39</v>
      </c>
      <c r="J131" s="54">
        <f t="shared" si="30"/>
        <v>85.751866666666672</v>
      </c>
      <c r="K131" s="54">
        <f t="shared" si="31"/>
        <v>548.06599231339533</v>
      </c>
    </row>
    <row r="132" spans="2:11" ht="25.5" x14ac:dyDescent="0.25">
      <c r="B132" s="211">
        <v>369</v>
      </c>
      <c r="C132" s="212"/>
      <c r="D132" s="213"/>
      <c r="E132" s="108" t="s">
        <v>82</v>
      </c>
      <c r="F132" s="62">
        <f>F133</f>
        <v>1173.47</v>
      </c>
      <c r="G132" s="62">
        <f>G133</f>
        <v>7500</v>
      </c>
      <c r="H132" s="62">
        <f t="shared" ref="H132:I132" si="49">H133</f>
        <v>7500</v>
      </c>
      <c r="I132" s="62">
        <f t="shared" si="49"/>
        <v>6431.39</v>
      </c>
      <c r="J132" s="54">
        <f t="shared" si="30"/>
        <v>85.751866666666672</v>
      </c>
      <c r="K132" s="54">
        <f t="shared" si="31"/>
        <v>548.06599231339533</v>
      </c>
    </row>
    <row r="133" spans="2:11" ht="25.5" x14ac:dyDescent="0.25">
      <c r="B133" s="211">
        <v>3691</v>
      </c>
      <c r="C133" s="212"/>
      <c r="D133" s="213"/>
      <c r="E133" s="108" t="s">
        <v>242</v>
      </c>
      <c r="F133" s="62">
        <v>1173.47</v>
      </c>
      <c r="G133" s="62">
        <v>7500</v>
      </c>
      <c r="H133" s="54">
        <f>G133</f>
        <v>7500</v>
      </c>
      <c r="I133" s="54">
        <v>6431.39</v>
      </c>
      <c r="J133" s="54">
        <f t="shared" si="30"/>
        <v>85.751866666666672</v>
      </c>
      <c r="K133" s="54">
        <f t="shared" si="31"/>
        <v>548.06599231339533</v>
      </c>
    </row>
    <row r="134" spans="2:11" x14ac:dyDescent="0.25">
      <c r="B134" s="106">
        <v>38</v>
      </c>
      <c r="C134" s="107"/>
      <c r="D134" s="108"/>
      <c r="E134" s="108" t="s">
        <v>262</v>
      </c>
      <c r="F134" s="62">
        <f>F135</f>
        <v>200</v>
      </c>
      <c r="G134" s="62">
        <f t="shared" ref="G134:I135" si="50">G135</f>
        <v>0</v>
      </c>
      <c r="H134" s="62">
        <f t="shared" si="50"/>
        <v>0</v>
      </c>
      <c r="I134" s="62">
        <f t="shared" si="50"/>
        <v>400</v>
      </c>
      <c r="J134" s="54" t="e">
        <f t="shared" si="30"/>
        <v>#DIV/0!</v>
      </c>
      <c r="K134" s="54">
        <f t="shared" si="31"/>
        <v>200</v>
      </c>
    </row>
    <row r="135" spans="2:11" x14ac:dyDescent="0.25">
      <c r="B135" s="106">
        <v>381</v>
      </c>
      <c r="C135" s="107"/>
      <c r="D135" s="108"/>
      <c r="E135" s="108" t="s">
        <v>91</v>
      </c>
      <c r="F135" s="62">
        <f>F136</f>
        <v>200</v>
      </c>
      <c r="G135" s="62">
        <f t="shared" si="50"/>
        <v>0</v>
      </c>
      <c r="H135" s="62">
        <f t="shared" si="50"/>
        <v>0</v>
      </c>
      <c r="I135" s="62">
        <f t="shared" si="50"/>
        <v>400</v>
      </c>
      <c r="J135" s="54" t="e">
        <f t="shared" si="30"/>
        <v>#DIV/0!</v>
      </c>
      <c r="K135" s="54">
        <f t="shared" si="31"/>
        <v>200</v>
      </c>
    </row>
    <row r="136" spans="2:11" x14ac:dyDescent="0.25">
      <c r="B136" s="106">
        <v>3811</v>
      </c>
      <c r="C136" s="107"/>
      <c r="D136" s="108"/>
      <c r="E136" s="108" t="s">
        <v>263</v>
      </c>
      <c r="F136" s="62">
        <v>200</v>
      </c>
      <c r="G136" s="62">
        <v>0</v>
      </c>
      <c r="H136" s="62">
        <v>0</v>
      </c>
      <c r="I136" s="62">
        <v>400</v>
      </c>
      <c r="J136" s="54" t="e">
        <f t="shared" si="30"/>
        <v>#DIV/0!</v>
      </c>
      <c r="K136" s="54">
        <f t="shared" si="31"/>
        <v>200</v>
      </c>
    </row>
    <row r="137" spans="2:11" x14ac:dyDescent="0.25">
      <c r="B137" s="214">
        <v>4</v>
      </c>
      <c r="C137" s="214"/>
      <c r="D137" s="214"/>
      <c r="E137" s="51" t="s">
        <v>6</v>
      </c>
      <c r="F137" s="62">
        <f>F138+F141</f>
        <v>823.5</v>
      </c>
      <c r="G137" s="62">
        <f>G138+G141</f>
        <v>12500</v>
      </c>
      <c r="H137" s="62">
        <f t="shared" ref="H137:I137" si="51">H138+H141</f>
        <v>12500</v>
      </c>
      <c r="I137" s="62">
        <f t="shared" si="51"/>
        <v>0</v>
      </c>
      <c r="J137" s="54">
        <f t="shared" ref="J137:J200" si="52">I137/H137*100</f>
        <v>0</v>
      </c>
      <c r="K137" s="54">
        <f t="shared" ref="K137:K200" si="53">I137/F137*100</f>
        <v>0</v>
      </c>
    </row>
    <row r="138" spans="2:11" ht="25.5" x14ac:dyDescent="0.25">
      <c r="B138" s="214">
        <v>41</v>
      </c>
      <c r="C138" s="214"/>
      <c r="D138" s="214"/>
      <c r="E138" s="51" t="s">
        <v>245</v>
      </c>
      <c r="F138" s="62">
        <f>F139</f>
        <v>0</v>
      </c>
      <c r="G138" s="62">
        <f>G139</f>
        <v>1000</v>
      </c>
      <c r="H138" s="62">
        <f t="shared" ref="H138:I138" si="54">H139</f>
        <v>1000</v>
      </c>
      <c r="I138" s="62">
        <f t="shared" si="54"/>
        <v>0</v>
      </c>
      <c r="J138" s="54">
        <f t="shared" si="52"/>
        <v>0</v>
      </c>
      <c r="K138" s="54" t="e">
        <f t="shared" si="53"/>
        <v>#DIV/0!</v>
      </c>
    </row>
    <row r="139" spans="2:11" x14ac:dyDescent="0.25">
      <c r="B139" s="211">
        <v>412</v>
      </c>
      <c r="C139" s="212"/>
      <c r="D139" s="213"/>
      <c r="E139" s="51" t="s">
        <v>221</v>
      </c>
      <c r="F139" s="62">
        <f>F140</f>
        <v>0</v>
      </c>
      <c r="G139" s="62">
        <f>G140</f>
        <v>1000</v>
      </c>
      <c r="H139" s="62">
        <f t="shared" ref="H139:I139" si="55">H140</f>
        <v>1000</v>
      </c>
      <c r="I139" s="62">
        <f t="shared" si="55"/>
        <v>0</v>
      </c>
      <c r="J139" s="54">
        <f t="shared" si="52"/>
        <v>0</v>
      </c>
      <c r="K139" s="54" t="e">
        <f t="shared" si="53"/>
        <v>#DIV/0!</v>
      </c>
    </row>
    <row r="140" spans="2:11" x14ac:dyDescent="0.25">
      <c r="B140" s="211">
        <v>4123</v>
      </c>
      <c r="C140" s="212"/>
      <c r="D140" s="213"/>
      <c r="E140" s="108" t="s">
        <v>185</v>
      </c>
      <c r="F140" s="62">
        <v>0</v>
      </c>
      <c r="G140" s="62">
        <v>1000</v>
      </c>
      <c r="H140" s="54">
        <f>G140</f>
        <v>1000</v>
      </c>
      <c r="I140" s="54">
        <v>0</v>
      </c>
      <c r="J140" s="54">
        <f t="shared" si="52"/>
        <v>0</v>
      </c>
      <c r="K140" s="54" t="e">
        <f t="shared" si="53"/>
        <v>#DIV/0!</v>
      </c>
    </row>
    <row r="141" spans="2:11" ht="25.5" x14ac:dyDescent="0.25">
      <c r="B141" s="211">
        <v>42</v>
      </c>
      <c r="C141" s="212"/>
      <c r="D141" s="213"/>
      <c r="E141" s="108" t="s">
        <v>243</v>
      </c>
      <c r="F141" s="62">
        <f>F142+F149+F151+F147</f>
        <v>823.5</v>
      </c>
      <c r="G141" s="62">
        <f>G142+G149+G151+G147</f>
        <v>11500</v>
      </c>
      <c r="H141" s="62">
        <f t="shared" ref="H141" si="56">H142+H149+H151+H147</f>
        <v>11500</v>
      </c>
      <c r="I141" s="62">
        <f>I142+I149</f>
        <v>0</v>
      </c>
      <c r="J141" s="54">
        <f t="shared" si="52"/>
        <v>0</v>
      </c>
      <c r="K141" s="54">
        <f t="shared" si="53"/>
        <v>0</v>
      </c>
    </row>
    <row r="142" spans="2:11" x14ac:dyDescent="0.25">
      <c r="B142" s="211">
        <v>422</v>
      </c>
      <c r="C142" s="212"/>
      <c r="D142" s="213"/>
      <c r="E142" s="108" t="s">
        <v>187</v>
      </c>
      <c r="F142" s="62">
        <f>SUM(F143:F146)</f>
        <v>533.61</v>
      </c>
      <c r="G142" s="62">
        <f t="shared" ref="G142:H142" si="57">SUM(G143:G146)</f>
        <v>10000</v>
      </c>
      <c r="H142" s="62">
        <f t="shared" si="57"/>
        <v>10000</v>
      </c>
      <c r="I142" s="62">
        <f>SUM(I143:I146)</f>
        <v>0</v>
      </c>
      <c r="J142" s="54">
        <f t="shared" si="52"/>
        <v>0</v>
      </c>
      <c r="K142" s="54">
        <f t="shared" si="53"/>
        <v>0</v>
      </c>
    </row>
    <row r="143" spans="2:11" x14ac:dyDescent="0.25">
      <c r="B143" s="214">
        <v>4221</v>
      </c>
      <c r="C143" s="214"/>
      <c r="D143" s="214"/>
      <c r="E143" s="51" t="s">
        <v>94</v>
      </c>
      <c r="F143" s="62">
        <v>0</v>
      </c>
      <c r="G143" s="62">
        <v>5000</v>
      </c>
      <c r="H143" s="54">
        <f>G143</f>
        <v>5000</v>
      </c>
      <c r="I143" s="54">
        <v>0</v>
      </c>
      <c r="J143" s="54">
        <f t="shared" si="52"/>
        <v>0</v>
      </c>
      <c r="K143" s="54" t="e">
        <f t="shared" si="53"/>
        <v>#DIV/0!</v>
      </c>
    </row>
    <row r="144" spans="2:11" x14ac:dyDescent="0.25">
      <c r="B144" s="214">
        <v>4224</v>
      </c>
      <c r="C144" s="214"/>
      <c r="D144" s="214"/>
      <c r="E144" s="51" t="s">
        <v>188</v>
      </c>
      <c r="F144" s="62">
        <v>0</v>
      </c>
      <c r="G144" s="62">
        <v>2500</v>
      </c>
      <c r="H144" s="54">
        <f t="shared" ref="H144:H146" si="58">G144</f>
        <v>2500</v>
      </c>
      <c r="I144" s="54">
        <v>0</v>
      </c>
      <c r="J144" s="54">
        <f t="shared" si="52"/>
        <v>0</v>
      </c>
      <c r="K144" s="54" t="e">
        <f t="shared" si="53"/>
        <v>#DIV/0!</v>
      </c>
    </row>
    <row r="145" spans="2:11" x14ac:dyDescent="0.25">
      <c r="B145" s="211">
        <v>4225</v>
      </c>
      <c r="C145" s="212"/>
      <c r="D145" s="213"/>
      <c r="E145" s="51" t="s">
        <v>189</v>
      </c>
      <c r="F145" s="62">
        <v>533.61</v>
      </c>
      <c r="G145" s="62">
        <v>2500</v>
      </c>
      <c r="H145" s="54">
        <f t="shared" si="58"/>
        <v>2500</v>
      </c>
      <c r="I145" s="54">
        <v>0</v>
      </c>
      <c r="J145" s="54">
        <f t="shared" si="52"/>
        <v>0</v>
      </c>
      <c r="K145" s="54">
        <f t="shared" si="53"/>
        <v>0</v>
      </c>
    </row>
    <row r="146" spans="2:11" x14ac:dyDescent="0.25">
      <c r="B146" s="106">
        <v>4227</v>
      </c>
      <c r="C146" s="107"/>
      <c r="D146" s="108"/>
      <c r="E146" s="61" t="s">
        <v>273</v>
      </c>
      <c r="F146" s="62">
        <v>0</v>
      </c>
      <c r="G146" s="62">
        <v>0</v>
      </c>
      <c r="H146" s="54">
        <f t="shared" si="58"/>
        <v>0</v>
      </c>
      <c r="I146" s="62">
        <v>0</v>
      </c>
      <c r="J146" s="54" t="e">
        <f t="shared" si="52"/>
        <v>#DIV/0!</v>
      </c>
      <c r="K146" s="54" t="e">
        <f t="shared" si="53"/>
        <v>#DIV/0!</v>
      </c>
    </row>
    <row r="147" spans="2:11" x14ac:dyDescent="0.25">
      <c r="B147" s="106">
        <v>423</v>
      </c>
      <c r="C147" s="107"/>
      <c r="D147" s="108"/>
      <c r="E147" s="61" t="s">
        <v>267</v>
      </c>
      <c r="F147" s="62">
        <f>F148</f>
        <v>0</v>
      </c>
      <c r="G147" s="62">
        <f t="shared" ref="G147:H147" si="59">G148</f>
        <v>0</v>
      </c>
      <c r="H147" s="62">
        <f t="shared" si="59"/>
        <v>0</v>
      </c>
      <c r="I147" s="62">
        <f>I148</f>
        <v>0</v>
      </c>
      <c r="J147" s="54" t="e">
        <f t="shared" si="52"/>
        <v>#DIV/0!</v>
      </c>
      <c r="K147" s="54" t="e">
        <f t="shared" si="53"/>
        <v>#DIV/0!</v>
      </c>
    </row>
    <row r="148" spans="2:11" x14ac:dyDescent="0.25">
      <c r="B148" s="106">
        <v>4231</v>
      </c>
      <c r="C148" s="107"/>
      <c r="D148" s="108"/>
      <c r="E148" s="61" t="s">
        <v>268</v>
      </c>
      <c r="F148" s="62">
        <v>0</v>
      </c>
      <c r="G148" s="62">
        <v>0</v>
      </c>
      <c r="H148" s="62">
        <f>G148</f>
        <v>0</v>
      </c>
      <c r="I148" s="62">
        <v>0</v>
      </c>
      <c r="J148" s="54" t="e">
        <f t="shared" si="52"/>
        <v>#DIV/0!</v>
      </c>
      <c r="K148" s="54" t="e">
        <f t="shared" si="53"/>
        <v>#DIV/0!</v>
      </c>
    </row>
    <row r="149" spans="2:11" ht="25.5" x14ac:dyDescent="0.25">
      <c r="B149" s="211">
        <v>424</v>
      </c>
      <c r="C149" s="212"/>
      <c r="D149" s="213"/>
      <c r="E149" s="108" t="s">
        <v>250</v>
      </c>
      <c r="F149" s="62">
        <f>F150</f>
        <v>289.89</v>
      </c>
      <c r="G149" s="62">
        <f t="shared" ref="G149:I149" si="60">G150</f>
        <v>500</v>
      </c>
      <c r="H149" s="62">
        <f t="shared" si="60"/>
        <v>500</v>
      </c>
      <c r="I149" s="62">
        <f t="shared" si="60"/>
        <v>0</v>
      </c>
      <c r="J149" s="54">
        <f t="shared" si="52"/>
        <v>0</v>
      </c>
      <c r="K149" s="54">
        <f t="shared" si="53"/>
        <v>0</v>
      </c>
    </row>
    <row r="150" spans="2:11" x14ac:dyDescent="0.25">
      <c r="B150" s="211">
        <v>4241</v>
      </c>
      <c r="C150" s="212"/>
      <c r="D150" s="213"/>
      <c r="E150" s="108" t="s">
        <v>222</v>
      </c>
      <c r="F150" s="62">
        <v>289.89</v>
      </c>
      <c r="G150" s="62">
        <v>500</v>
      </c>
      <c r="H150" s="62">
        <f>G150</f>
        <v>500</v>
      </c>
      <c r="I150" s="54">
        <v>0</v>
      </c>
      <c r="J150" s="54">
        <f t="shared" si="52"/>
        <v>0</v>
      </c>
      <c r="K150" s="54">
        <f t="shared" si="53"/>
        <v>0</v>
      </c>
    </row>
    <row r="151" spans="2:11" x14ac:dyDescent="0.25">
      <c r="B151" s="211">
        <v>426</v>
      </c>
      <c r="C151" s="212"/>
      <c r="D151" s="213"/>
      <c r="E151" s="108" t="s">
        <v>191</v>
      </c>
      <c r="F151" s="62">
        <f>F152</f>
        <v>0</v>
      </c>
      <c r="G151" s="62">
        <f>G152</f>
        <v>1000</v>
      </c>
      <c r="H151" s="62">
        <f>H152</f>
        <v>1000</v>
      </c>
      <c r="I151" s="62">
        <f>I152</f>
        <v>0</v>
      </c>
      <c r="J151" s="54">
        <f t="shared" si="52"/>
        <v>0</v>
      </c>
      <c r="K151" s="54" t="e">
        <f t="shared" si="53"/>
        <v>#DIV/0!</v>
      </c>
    </row>
    <row r="152" spans="2:11" x14ac:dyDescent="0.25">
      <c r="B152" s="214">
        <v>4262</v>
      </c>
      <c r="C152" s="214"/>
      <c r="D152" s="214"/>
      <c r="E152" s="51" t="s">
        <v>192</v>
      </c>
      <c r="F152" s="62">
        <v>0</v>
      </c>
      <c r="G152" s="62">
        <v>1000</v>
      </c>
      <c r="H152" s="54">
        <f>G152</f>
        <v>1000</v>
      </c>
      <c r="I152" s="54">
        <v>0</v>
      </c>
      <c r="J152" s="54">
        <f t="shared" si="52"/>
        <v>0</v>
      </c>
      <c r="K152" s="54" t="e">
        <f t="shared" si="53"/>
        <v>#DIV/0!</v>
      </c>
    </row>
    <row r="153" spans="2:11" x14ac:dyDescent="0.25">
      <c r="B153" s="214" t="s">
        <v>204</v>
      </c>
      <c r="C153" s="214"/>
      <c r="D153" s="214"/>
      <c r="E153" s="51" t="s">
        <v>196</v>
      </c>
      <c r="F153" s="62"/>
      <c r="G153" s="62"/>
      <c r="H153" s="54"/>
      <c r="I153" s="54"/>
      <c r="J153" s="54" t="e">
        <f t="shared" si="52"/>
        <v>#DIV/0!</v>
      </c>
      <c r="K153" s="54" t="e">
        <f t="shared" si="53"/>
        <v>#DIV/0!</v>
      </c>
    </row>
    <row r="154" spans="2:11" ht="38.25" x14ac:dyDescent="0.25">
      <c r="B154" s="215" t="s">
        <v>210</v>
      </c>
      <c r="C154" s="216"/>
      <c r="D154" s="217"/>
      <c r="E154" s="105" t="s">
        <v>296</v>
      </c>
      <c r="F154" s="62"/>
      <c r="G154" s="62"/>
      <c r="H154" s="54"/>
      <c r="I154" s="54"/>
      <c r="J154" s="54" t="e">
        <f t="shared" si="52"/>
        <v>#DIV/0!</v>
      </c>
      <c r="K154" s="54" t="e">
        <f t="shared" si="53"/>
        <v>#DIV/0!</v>
      </c>
    </row>
    <row r="155" spans="2:11" x14ac:dyDescent="0.25">
      <c r="B155" s="215">
        <v>43</v>
      </c>
      <c r="C155" s="216"/>
      <c r="D155" s="217"/>
      <c r="E155" s="105" t="s">
        <v>295</v>
      </c>
      <c r="F155" s="62">
        <f>F156+F209</f>
        <v>203082.41999999998</v>
      </c>
      <c r="G155" s="62">
        <f>G156+G209</f>
        <v>418125</v>
      </c>
      <c r="H155" s="62">
        <f t="shared" ref="H155:I155" si="61">H156+H209</f>
        <v>418125</v>
      </c>
      <c r="I155" s="62">
        <f t="shared" si="61"/>
        <v>220514.88</v>
      </c>
      <c r="J155" s="54">
        <f t="shared" si="52"/>
        <v>52.738984753363226</v>
      </c>
      <c r="K155" s="54">
        <f t="shared" si="53"/>
        <v>108.58393355761666</v>
      </c>
    </row>
    <row r="156" spans="2:11" x14ac:dyDescent="0.25">
      <c r="B156" s="211">
        <v>3</v>
      </c>
      <c r="C156" s="212"/>
      <c r="D156" s="213"/>
      <c r="E156" s="108" t="s">
        <v>4</v>
      </c>
      <c r="F156" s="62">
        <f>F157+F164+F195+F200+F206+F203</f>
        <v>180317.81</v>
      </c>
      <c r="G156" s="62">
        <f t="shared" ref="G156:I156" si="62">G157+G164+G195+G200+G206+G203</f>
        <v>358625</v>
      </c>
      <c r="H156" s="62">
        <f t="shared" si="62"/>
        <v>358625</v>
      </c>
      <c r="I156" s="62">
        <f t="shared" si="62"/>
        <v>192050.33000000002</v>
      </c>
      <c r="J156" s="54">
        <f t="shared" si="52"/>
        <v>53.551852213314746</v>
      </c>
      <c r="K156" s="54">
        <f t="shared" si="53"/>
        <v>106.50657857923187</v>
      </c>
    </row>
    <row r="157" spans="2:11" x14ac:dyDescent="0.25">
      <c r="B157" s="211">
        <v>31</v>
      </c>
      <c r="C157" s="212"/>
      <c r="D157" s="213"/>
      <c r="E157" s="108" t="s">
        <v>5</v>
      </c>
      <c r="F157" s="62">
        <f>F158+F160+F162</f>
        <v>39539.479999999996</v>
      </c>
      <c r="G157" s="62">
        <f>G158+G160+G162</f>
        <v>67775</v>
      </c>
      <c r="H157" s="62">
        <f t="shared" ref="H157:I157" si="63">H158+H160+H162</f>
        <v>67775</v>
      </c>
      <c r="I157" s="62">
        <f t="shared" si="63"/>
        <v>45726.93</v>
      </c>
      <c r="J157" s="54">
        <f t="shared" si="52"/>
        <v>67.468727406860936</v>
      </c>
      <c r="K157" s="54">
        <f t="shared" si="53"/>
        <v>115.64878951367091</v>
      </c>
    </row>
    <row r="158" spans="2:11" x14ac:dyDescent="0.25">
      <c r="B158" s="211">
        <v>311</v>
      </c>
      <c r="C158" s="212"/>
      <c r="D158" s="213"/>
      <c r="E158" s="108" t="s">
        <v>34</v>
      </c>
      <c r="F158" s="62">
        <f>F159</f>
        <v>23047.87</v>
      </c>
      <c r="G158" s="62">
        <f>G159</f>
        <v>35000</v>
      </c>
      <c r="H158" s="62">
        <f t="shared" ref="H158:I158" si="64">H159</f>
        <v>35000</v>
      </c>
      <c r="I158" s="62">
        <f t="shared" si="64"/>
        <v>31448.18</v>
      </c>
      <c r="J158" s="54">
        <f t="shared" si="52"/>
        <v>89.851942857142859</v>
      </c>
      <c r="K158" s="54">
        <f t="shared" si="53"/>
        <v>136.44722917996327</v>
      </c>
    </row>
    <row r="159" spans="2:11" x14ac:dyDescent="0.25">
      <c r="B159" s="214">
        <v>3111</v>
      </c>
      <c r="C159" s="214"/>
      <c r="D159" s="214"/>
      <c r="E159" s="51" t="s">
        <v>35</v>
      </c>
      <c r="F159" s="62">
        <v>23047.87</v>
      </c>
      <c r="G159" s="62">
        <v>35000</v>
      </c>
      <c r="H159" s="54">
        <f>G159</f>
        <v>35000</v>
      </c>
      <c r="I159" s="54">
        <v>31448.18</v>
      </c>
      <c r="J159" s="54">
        <f t="shared" si="52"/>
        <v>89.851942857142859</v>
      </c>
      <c r="K159" s="54">
        <f t="shared" si="53"/>
        <v>136.44722917996327</v>
      </c>
    </row>
    <row r="160" spans="2:11" x14ac:dyDescent="0.25">
      <c r="B160" s="224">
        <v>312</v>
      </c>
      <c r="C160" s="225"/>
      <c r="D160" s="226"/>
      <c r="E160" s="51" t="s">
        <v>150</v>
      </c>
      <c r="F160" s="62">
        <f>F161</f>
        <v>12520.05</v>
      </c>
      <c r="G160" s="62">
        <f>G161</f>
        <v>27000</v>
      </c>
      <c r="H160" s="62">
        <f t="shared" ref="H160:I160" si="65">H161</f>
        <v>27000</v>
      </c>
      <c r="I160" s="62">
        <f t="shared" si="65"/>
        <v>9089.86</v>
      </c>
      <c r="J160" s="54">
        <f t="shared" si="52"/>
        <v>33.666148148148153</v>
      </c>
      <c r="K160" s="54">
        <f t="shared" si="53"/>
        <v>72.602425709162503</v>
      </c>
    </row>
    <row r="161" spans="2:11" x14ac:dyDescent="0.25">
      <c r="B161" s="224">
        <v>3121</v>
      </c>
      <c r="C161" s="225"/>
      <c r="D161" s="226"/>
      <c r="E161" s="51" t="s">
        <v>150</v>
      </c>
      <c r="F161" s="62">
        <v>12520.05</v>
      </c>
      <c r="G161" s="62">
        <v>27000</v>
      </c>
      <c r="H161" s="54">
        <f>G161</f>
        <v>27000</v>
      </c>
      <c r="I161" s="54">
        <v>9089.86</v>
      </c>
      <c r="J161" s="54">
        <f t="shared" si="52"/>
        <v>33.666148148148153</v>
      </c>
      <c r="K161" s="54">
        <f t="shared" si="53"/>
        <v>72.602425709162503</v>
      </c>
    </row>
    <row r="162" spans="2:11" x14ac:dyDescent="0.25">
      <c r="B162" s="214">
        <v>313</v>
      </c>
      <c r="C162" s="214"/>
      <c r="D162" s="214"/>
      <c r="E162" s="51" t="s">
        <v>151</v>
      </c>
      <c r="F162" s="62">
        <f>F163</f>
        <v>3971.56</v>
      </c>
      <c r="G162" s="62">
        <f>G163</f>
        <v>5775</v>
      </c>
      <c r="H162" s="62">
        <f t="shared" ref="H162:I162" si="66">H163</f>
        <v>5775</v>
      </c>
      <c r="I162" s="62">
        <f t="shared" si="66"/>
        <v>5188.8900000000003</v>
      </c>
      <c r="J162" s="54">
        <f t="shared" si="52"/>
        <v>89.850909090909099</v>
      </c>
      <c r="K162" s="54">
        <f t="shared" si="53"/>
        <v>130.65117988901088</v>
      </c>
    </row>
    <row r="163" spans="2:11" ht="25.5" x14ac:dyDescent="0.25">
      <c r="B163" s="211">
        <v>3132</v>
      </c>
      <c r="C163" s="212"/>
      <c r="D163" s="213"/>
      <c r="E163" s="51" t="s">
        <v>152</v>
      </c>
      <c r="F163" s="62">
        <v>3971.56</v>
      </c>
      <c r="G163" s="62">
        <v>5775</v>
      </c>
      <c r="H163" s="54">
        <f>G163</f>
        <v>5775</v>
      </c>
      <c r="I163" s="54">
        <v>5188.8900000000003</v>
      </c>
      <c r="J163" s="54">
        <f t="shared" si="52"/>
        <v>89.850909090909099</v>
      </c>
      <c r="K163" s="54">
        <f t="shared" si="53"/>
        <v>130.65117988901088</v>
      </c>
    </row>
    <row r="164" spans="2:11" x14ac:dyDescent="0.25">
      <c r="B164" s="211">
        <v>32</v>
      </c>
      <c r="C164" s="212"/>
      <c r="D164" s="213"/>
      <c r="E164" s="108" t="s">
        <v>13</v>
      </c>
      <c r="F164" s="62">
        <f>F165+F170+F177+F187+F189</f>
        <v>134752.26</v>
      </c>
      <c r="G164" s="62">
        <f>G165+G170+G177+G187+G189</f>
        <v>276850</v>
      </c>
      <c r="H164" s="62">
        <f>H165+H170+H177+H187+H189</f>
        <v>276850</v>
      </c>
      <c r="I164" s="62">
        <f t="shared" ref="I164" si="67">I165+I170+I177+I187+I189</f>
        <v>138197.47</v>
      </c>
      <c r="J164" s="54">
        <f t="shared" si="52"/>
        <v>49.917814701101683</v>
      </c>
      <c r="K164" s="54">
        <f t="shared" si="53"/>
        <v>102.55669923458055</v>
      </c>
    </row>
    <row r="165" spans="2:11" x14ac:dyDescent="0.25">
      <c r="B165" s="211">
        <v>321</v>
      </c>
      <c r="C165" s="212"/>
      <c r="D165" s="213"/>
      <c r="E165" s="108" t="s">
        <v>239</v>
      </c>
      <c r="F165" s="62">
        <f>SUM(F166:F169)</f>
        <v>8447.56</v>
      </c>
      <c r="G165" s="62">
        <f>SUM(G166:G169)</f>
        <v>30250</v>
      </c>
      <c r="H165" s="62">
        <f t="shared" ref="H165:I165" si="68">SUM(H166:H169)</f>
        <v>30250</v>
      </c>
      <c r="I165" s="62">
        <f t="shared" si="68"/>
        <v>18883</v>
      </c>
      <c r="J165" s="54">
        <f t="shared" si="52"/>
        <v>62.42314049586777</v>
      </c>
      <c r="K165" s="54">
        <f t="shared" si="53"/>
        <v>223.53200214026302</v>
      </c>
    </row>
    <row r="166" spans="2:11" x14ac:dyDescent="0.25">
      <c r="B166" s="214">
        <v>3211</v>
      </c>
      <c r="C166" s="214"/>
      <c r="D166" s="214"/>
      <c r="E166" s="51" t="s">
        <v>37</v>
      </c>
      <c r="F166" s="62">
        <v>5704.71</v>
      </c>
      <c r="G166" s="62">
        <v>15000</v>
      </c>
      <c r="H166" s="54">
        <f>G166</f>
        <v>15000</v>
      </c>
      <c r="I166" s="54">
        <v>10879.34</v>
      </c>
      <c r="J166" s="54">
        <f t="shared" si="52"/>
        <v>72.528933333333327</v>
      </c>
      <c r="K166" s="54">
        <f t="shared" si="53"/>
        <v>190.7080289795625</v>
      </c>
    </row>
    <row r="167" spans="2:11" ht="25.5" x14ac:dyDescent="0.25">
      <c r="B167" s="211">
        <v>3212</v>
      </c>
      <c r="C167" s="212"/>
      <c r="D167" s="213"/>
      <c r="E167" s="51" t="s">
        <v>207</v>
      </c>
      <c r="F167" s="62">
        <v>0</v>
      </c>
      <c r="G167" s="62">
        <v>0</v>
      </c>
      <c r="H167" s="54">
        <f t="shared" ref="H167:H169" si="69">G167</f>
        <v>0</v>
      </c>
      <c r="I167" s="54">
        <v>0</v>
      </c>
      <c r="J167" s="54" t="e">
        <f t="shared" si="52"/>
        <v>#DIV/0!</v>
      </c>
      <c r="K167" s="54" t="e">
        <f t="shared" si="53"/>
        <v>#DIV/0!</v>
      </c>
    </row>
    <row r="168" spans="2:11" x14ac:dyDescent="0.25">
      <c r="B168" s="214">
        <v>3213</v>
      </c>
      <c r="C168" s="214"/>
      <c r="D168" s="214"/>
      <c r="E168" s="51" t="s">
        <v>155</v>
      </c>
      <c r="F168" s="62">
        <v>2646.85</v>
      </c>
      <c r="G168" s="62">
        <v>15000</v>
      </c>
      <c r="H168" s="54">
        <f t="shared" si="69"/>
        <v>15000</v>
      </c>
      <c r="I168" s="54">
        <v>7892.16</v>
      </c>
      <c r="J168" s="54">
        <f t="shared" si="52"/>
        <v>52.614399999999996</v>
      </c>
      <c r="K168" s="54">
        <f t="shared" si="53"/>
        <v>298.1717891078074</v>
      </c>
    </row>
    <row r="169" spans="2:11" x14ac:dyDescent="0.25">
      <c r="B169" s="211">
        <v>3214</v>
      </c>
      <c r="C169" s="212"/>
      <c r="D169" s="213"/>
      <c r="E169" s="51" t="s">
        <v>244</v>
      </c>
      <c r="F169" s="62">
        <v>96</v>
      </c>
      <c r="G169" s="62">
        <v>250</v>
      </c>
      <c r="H169" s="54">
        <f t="shared" si="69"/>
        <v>250</v>
      </c>
      <c r="I169" s="54">
        <v>111.5</v>
      </c>
      <c r="J169" s="54">
        <f t="shared" si="52"/>
        <v>44.6</v>
      </c>
      <c r="K169" s="54">
        <f t="shared" si="53"/>
        <v>116.14583333333333</v>
      </c>
    </row>
    <row r="170" spans="2:11" x14ac:dyDescent="0.25">
      <c r="B170" s="211">
        <v>322</v>
      </c>
      <c r="C170" s="212"/>
      <c r="D170" s="213"/>
      <c r="E170" s="51" t="s">
        <v>157</v>
      </c>
      <c r="F170" s="62">
        <f>SUM(F171:F176)</f>
        <v>32300.319999999996</v>
      </c>
      <c r="G170" s="62">
        <f>SUM(G171:G176)</f>
        <v>73500</v>
      </c>
      <c r="H170" s="62">
        <f t="shared" ref="H170:I170" si="70">SUM(H171:H176)</f>
        <v>73500</v>
      </c>
      <c r="I170" s="62">
        <f t="shared" si="70"/>
        <v>55405.529999999992</v>
      </c>
      <c r="J170" s="54">
        <f t="shared" si="52"/>
        <v>75.381673469387749</v>
      </c>
      <c r="K170" s="54">
        <f t="shared" si="53"/>
        <v>171.53244921412542</v>
      </c>
    </row>
    <row r="171" spans="2:11" x14ac:dyDescent="0.25">
      <c r="B171" s="211">
        <v>3221</v>
      </c>
      <c r="C171" s="212"/>
      <c r="D171" s="213"/>
      <c r="E171" s="108" t="s">
        <v>158</v>
      </c>
      <c r="F171" s="62">
        <v>7901.61</v>
      </c>
      <c r="G171" s="62">
        <v>17000</v>
      </c>
      <c r="H171" s="54">
        <f>G171</f>
        <v>17000</v>
      </c>
      <c r="I171" s="54">
        <v>5462.96</v>
      </c>
      <c r="J171" s="54">
        <f t="shared" si="52"/>
        <v>32.135058823529413</v>
      </c>
      <c r="K171" s="54">
        <f t="shared" si="53"/>
        <v>69.137302397865753</v>
      </c>
    </row>
    <row r="172" spans="2:11" x14ac:dyDescent="0.25">
      <c r="B172" s="211">
        <v>3222</v>
      </c>
      <c r="C172" s="212"/>
      <c r="D172" s="213"/>
      <c r="E172" s="108" t="s">
        <v>251</v>
      </c>
      <c r="F172" s="62">
        <v>600.05999999999995</v>
      </c>
      <c r="G172" s="62">
        <v>1500</v>
      </c>
      <c r="H172" s="54">
        <f>G172</f>
        <v>1500</v>
      </c>
      <c r="I172" s="54">
        <v>705.7</v>
      </c>
      <c r="J172" s="54">
        <f t="shared" si="52"/>
        <v>47.046666666666667</v>
      </c>
      <c r="K172" s="54">
        <f t="shared" si="53"/>
        <v>117.60490617604908</v>
      </c>
    </row>
    <row r="173" spans="2:11" x14ac:dyDescent="0.25">
      <c r="B173" s="211">
        <v>3223</v>
      </c>
      <c r="C173" s="212"/>
      <c r="D173" s="213"/>
      <c r="E173" s="108" t="s">
        <v>159</v>
      </c>
      <c r="F173" s="62">
        <v>21865.21</v>
      </c>
      <c r="G173" s="62">
        <v>50000</v>
      </c>
      <c r="H173" s="54">
        <f t="shared" ref="H173:H176" si="71">G173</f>
        <v>50000</v>
      </c>
      <c r="I173" s="54">
        <v>44809.57</v>
      </c>
      <c r="J173" s="54">
        <f t="shared" si="52"/>
        <v>89.619140000000002</v>
      </c>
      <c r="K173" s="54">
        <f t="shared" si="53"/>
        <v>204.93546597540112</v>
      </c>
    </row>
    <row r="174" spans="2:11" ht="25.5" x14ac:dyDescent="0.25">
      <c r="B174" s="214">
        <v>3224</v>
      </c>
      <c r="C174" s="214"/>
      <c r="D174" s="214"/>
      <c r="E174" s="51" t="s">
        <v>160</v>
      </c>
      <c r="F174" s="62">
        <v>1736.39</v>
      </c>
      <c r="G174" s="62">
        <v>2000</v>
      </c>
      <c r="H174" s="54">
        <f t="shared" si="71"/>
        <v>2000</v>
      </c>
      <c r="I174" s="54">
        <v>1096.24</v>
      </c>
      <c r="J174" s="54">
        <f t="shared" si="52"/>
        <v>54.812000000000005</v>
      </c>
      <c r="K174" s="54">
        <f t="shared" si="53"/>
        <v>63.133282269536217</v>
      </c>
    </row>
    <row r="175" spans="2:11" x14ac:dyDescent="0.25">
      <c r="B175" s="214">
        <v>3225</v>
      </c>
      <c r="C175" s="214"/>
      <c r="D175" s="214"/>
      <c r="E175" s="51" t="s">
        <v>201</v>
      </c>
      <c r="F175" s="62">
        <v>197.05</v>
      </c>
      <c r="G175" s="62">
        <v>2000</v>
      </c>
      <c r="H175" s="54">
        <f t="shared" si="71"/>
        <v>2000</v>
      </c>
      <c r="I175" s="54">
        <v>3331.06</v>
      </c>
      <c r="J175" s="54">
        <f t="shared" si="52"/>
        <v>166.553</v>
      </c>
      <c r="K175" s="54">
        <f t="shared" si="53"/>
        <v>1690.4643491499619</v>
      </c>
    </row>
    <row r="176" spans="2:11" x14ac:dyDescent="0.25">
      <c r="B176" s="214">
        <v>3227</v>
      </c>
      <c r="C176" s="214"/>
      <c r="D176" s="214"/>
      <c r="E176" s="51" t="s">
        <v>241</v>
      </c>
      <c r="F176" s="62">
        <v>0</v>
      </c>
      <c r="G176" s="62">
        <v>1000</v>
      </c>
      <c r="H176" s="54">
        <f t="shared" si="71"/>
        <v>1000</v>
      </c>
      <c r="I176" s="54">
        <v>0</v>
      </c>
      <c r="J176" s="54">
        <f t="shared" si="52"/>
        <v>0</v>
      </c>
      <c r="K176" s="54" t="e">
        <f t="shared" si="53"/>
        <v>#DIV/0!</v>
      </c>
    </row>
    <row r="177" spans="2:11" x14ac:dyDescent="0.25">
      <c r="B177" s="211">
        <v>323</v>
      </c>
      <c r="C177" s="212"/>
      <c r="D177" s="213"/>
      <c r="E177" s="51" t="s">
        <v>162</v>
      </c>
      <c r="F177" s="62">
        <f>SUM(F178:F186)</f>
        <v>68006.080000000002</v>
      </c>
      <c r="G177" s="62">
        <f>SUM(G178:G186)</f>
        <v>126500</v>
      </c>
      <c r="H177" s="62">
        <f t="shared" ref="H177:I177" si="72">SUM(H178:H186)</f>
        <v>126500</v>
      </c>
      <c r="I177" s="62">
        <f t="shared" si="72"/>
        <v>47569.220000000008</v>
      </c>
      <c r="J177" s="54">
        <f t="shared" si="52"/>
        <v>37.604126482213445</v>
      </c>
      <c r="K177" s="54">
        <f t="shared" si="53"/>
        <v>69.94848107698607</v>
      </c>
    </row>
    <row r="178" spans="2:11" x14ac:dyDescent="0.25">
      <c r="B178" s="211">
        <v>3231</v>
      </c>
      <c r="C178" s="212"/>
      <c r="D178" s="213"/>
      <c r="E178" s="108" t="s">
        <v>163</v>
      </c>
      <c r="F178" s="62">
        <v>10094.370000000001</v>
      </c>
      <c r="G178" s="62">
        <v>12000</v>
      </c>
      <c r="H178" s="54">
        <f>G178</f>
        <v>12000</v>
      </c>
      <c r="I178" s="54">
        <v>7985.8</v>
      </c>
      <c r="J178" s="54">
        <f t="shared" si="52"/>
        <v>66.548333333333332</v>
      </c>
      <c r="K178" s="54">
        <f t="shared" si="53"/>
        <v>79.111425477766318</v>
      </c>
    </row>
    <row r="179" spans="2:11" x14ac:dyDescent="0.25">
      <c r="B179" s="211">
        <v>3232</v>
      </c>
      <c r="C179" s="212"/>
      <c r="D179" s="213"/>
      <c r="E179" s="108" t="s">
        <v>164</v>
      </c>
      <c r="F179" s="62">
        <v>18068.28</v>
      </c>
      <c r="G179" s="62">
        <v>40000</v>
      </c>
      <c r="H179" s="54">
        <f>G179</f>
        <v>40000</v>
      </c>
      <c r="I179" s="54">
        <v>10870.63</v>
      </c>
      <c r="J179" s="54">
        <f t="shared" si="52"/>
        <v>27.176574999999996</v>
      </c>
      <c r="K179" s="54">
        <f t="shared" si="53"/>
        <v>60.164166151952479</v>
      </c>
    </row>
    <row r="180" spans="2:11" x14ac:dyDescent="0.25">
      <c r="B180" s="211">
        <v>3233</v>
      </c>
      <c r="C180" s="212"/>
      <c r="D180" s="213"/>
      <c r="E180" s="108" t="s">
        <v>165</v>
      </c>
      <c r="F180" s="62">
        <v>7850.21</v>
      </c>
      <c r="G180" s="62">
        <v>15000</v>
      </c>
      <c r="H180" s="54">
        <f>G180</f>
        <v>15000</v>
      </c>
      <c r="I180" s="54">
        <v>4730.57</v>
      </c>
      <c r="J180" s="54">
        <f t="shared" si="52"/>
        <v>31.537133333333333</v>
      </c>
      <c r="K180" s="54">
        <f t="shared" si="53"/>
        <v>60.260426154204779</v>
      </c>
    </row>
    <row r="181" spans="2:11" x14ac:dyDescent="0.25">
      <c r="B181" s="214">
        <v>3234</v>
      </c>
      <c r="C181" s="214"/>
      <c r="D181" s="214"/>
      <c r="E181" s="51" t="s">
        <v>166</v>
      </c>
      <c r="F181" s="62">
        <v>3561.06</v>
      </c>
      <c r="G181" s="62">
        <v>12000</v>
      </c>
      <c r="H181" s="54">
        <f t="shared" ref="H181:H186" si="73">G181</f>
        <v>12000</v>
      </c>
      <c r="I181" s="54">
        <v>3633.9</v>
      </c>
      <c r="J181" s="54">
        <f t="shared" si="52"/>
        <v>30.282500000000002</v>
      </c>
      <c r="K181" s="54">
        <f t="shared" si="53"/>
        <v>102.04545837475358</v>
      </c>
    </row>
    <row r="182" spans="2:11" x14ac:dyDescent="0.25">
      <c r="B182" s="214">
        <v>3235</v>
      </c>
      <c r="C182" s="214"/>
      <c r="D182" s="214"/>
      <c r="E182" s="51" t="s">
        <v>167</v>
      </c>
      <c r="F182" s="62">
        <v>2143.4499999999998</v>
      </c>
      <c r="G182" s="62">
        <v>7500</v>
      </c>
      <c r="H182" s="54">
        <f t="shared" si="73"/>
        <v>7500</v>
      </c>
      <c r="I182" s="54">
        <v>5498.97</v>
      </c>
      <c r="J182" s="54">
        <f t="shared" si="52"/>
        <v>73.319600000000008</v>
      </c>
      <c r="K182" s="54">
        <f t="shared" si="53"/>
        <v>256.54762182462855</v>
      </c>
    </row>
    <row r="183" spans="2:11" x14ac:dyDescent="0.25">
      <c r="B183" s="211">
        <v>3236</v>
      </c>
      <c r="C183" s="212"/>
      <c r="D183" s="213"/>
      <c r="E183" s="51" t="s">
        <v>168</v>
      </c>
      <c r="F183" s="62">
        <v>0</v>
      </c>
      <c r="G183" s="62">
        <v>1000</v>
      </c>
      <c r="H183" s="54">
        <f t="shared" si="73"/>
        <v>1000</v>
      </c>
      <c r="I183" s="54">
        <v>40</v>
      </c>
      <c r="J183" s="54">
        <f t="shared" si="52"/>
        <v>4</v>
      </c>
      <c r="K183" s="54" t="e">
        <f t="shared" si="53"/>
        <v>#DIV/0!</v>
      </c>
    </row>
    <row r="184" spans="2:11" x14ac:dyDescent="0.25">
      <c r="B184" s="211">
        <v>3237</v>
      </c>
      <c r="C184" s="212"/>
      <c r="D184" s="213"/>
      <c r="E184" s="108" t="s">
        <v>169</v>
      </c>
      <c r="F184" s="62">
        <v>18340.439999999999</v>
      </c>
      <c r="G184" s="62">
        <v>25000</v>
      </c>
      <c r="H184" s="54">
        <f t="shared" si="73"/>
        <v>25000</v>
      </c>
      <c r="I184" s="54">
        <v>7867.33</v>
      </c>
      <c r="J184" s="54">
        <f t="shared" si="52"/>
        <v>31.46932</v>
      </c>
      <c r="K184" s="54">
        <f t="shared" si="53"/>
        <v>42.896081010052107</v>
      </c>
    </row>
    <row r="185" spans="2:11" x14ac:dyDescent="0.25">
      <c r="B185" s="211">
        <v>3238</v>
      </c>
      <c r="C185" s="212"/>
      <c r="D185" s="213"/>
      <c r="E185" s="108" t="s">
        <v>170</v>
      </c>
      <c r="F185" s="62">
        <v>411.57</v>
      </c>
      <c r="G185" s="62">
        <v>2000</v>
      </c>
      <c r="H185" s="54">
        <f t="shared" si="73"/>
        <v>2000</v>
      </c>
      <c r="I185" s="54">
        <v>2328.4699999999998</v>
      </c>
      <c r="J185" s="54">
        <f t="shared" si="52"/>
        <v>116.42349999999999</v>
      </c>
      <c r="K185" s="54">
        <f t="shared" si="53"/>
        <v>565.75309181913155</v>
      </c>
    </row>
    <row r="186" spans="2:11" x14ac:dyDescent="0.25">
      <c r="B186" s="211">
        <v>3239</v>
      </c>
      <c r="C186" s="212"/>
      <c r="D186" s="213"/>
      <c r="E186" s="108" t="s">
        <v>171</v>
      </c>
      <c r="F186" s="62">
        <v>7536.7</v>
      </c>
      <c r="G186" s="62">
        <v>12000</v>
      </c>
      <c r="H186" s="54">
        <f t="shared" si="73"/>
        <v>12000</v>
      </c>
      <c r="I186" s="54">
        <v>4613.55</v>
      </c>
      <c r="J186" s="54">
        <f t="shared" si="52"/>
        <v>38.446250000000006</v>
      </c>
      <c r="K186" s="54">
        <f t="shared" si="53"/>
        <v>61.214457255828151</v>
      </c>
    </row>
    <row r="187" spans="2:11" ht="25.5" x14ac:dyDescent="0.25">
      <c r="B187" s="214">
        <v>324</v>
      </c>
      <c r="C187" s="214"/>
      <c r="D187" s="214"/>
      <c r="E187" s="51" t="s">
        <v>202</v>
      </c>
      <c r="F187" s="62">
        <f>F188</f>
        <v>3200.57</v>
      </c>
      <c r="G187" s="62">
        <f>G188</f>
        <v>3500</v>
      </c>
      <c r="H187" s="62">
        <f t="shared" ref="H187:I187" si="74">H188</f>
        <v>3500</v>
      </c>
      <c r="I187" s="62">
        <f t="shared" si="74"/>
        <v>1743.83</v>
      </c>
      <c r="J187" s="54">
        <f t="shared" si="52"/>
        <v>49.823714285714281</v>
      </c>
      <c r="K187" s="54">
        <f t="shared" si="53"/>
        <v>54.484982362516675</v>
      </c>
    </row>
    <row r="188" spans="2:11" ht="25.5" x14ac:dyDescent="0.25">
      <c r="B188" s="214">
        <v>3241</v>
      </c>
      <c r="C188" s="214"/>
      <c r="D188" s="214"/>
      <c r="E188" s="51" t="s">
        <v>202</v>
      </c>
      <c r="F188" s="62">
        <v>3200.57</v>
      </c>
      <c r="G188" s="62">
        <v>3500</v>
      </c>
      <c r="H188" s="54">
        <f>G188</f>
        <v>3500</v>
      </c>
      <c r="I188" s="54">
        <v>1743.83</v>
      </c>
      <c r="J188" s="54">
        <f t="shared" si="52"/>
        <v>49.823714285714281</v>
      </c>
      <c r="K188" s="54">
        <f t="shared" si="53"/>
        <v>54.484982362516675</v>
      </c>
    </row>
    <row r="189" spans="2:11" x14ac:dyDescent="0.25">
      <c r="B189" s="211">
        <v>329</v>
      </c>
      <c r="C189" s="212"/>
      <c r="D189" s="213"/>
      <c r="E189" s="51" t="s">
        <v>173</v>
      </c>
      <c r="F189" s="62">
        <f>SUM(F190:F194)</f>
        <v>22797.730000000003</v>
      </c>
      <c r="G189" s="62">
        <f>SUM(G190:G194)</f>
        <v>43100</v>
      </c>
      <c r="H189" s="62">
        <f>SUM(H190:H194)</f>
        <v>43100</v>
      </c>
      <c r="I189" s="62">
        <f t="shared" ref="I189" si="75">SUM(I190:I194)</f>
        <v>14595.89</v>
      </c>
      <c r="J189" s="54">
        <f t="shared" si="52"/>
        <v>33.865174013921113</v>
      </c>
      <c r="K189" s="54">
        <f t="shared" si="53"/>
        <v>64.023435666621182</v>
      </c>
    </row>
    <row r="190" spans="2:11" x14ac:dyDescent="0.25">
      <c r="B190" s="211">
        <v>3292</v>
      </c>
      <c r="C190" s="212"/>
      <c r="D190" s="213"/>
      <c r="E190" s="108" t="s">
        <v>174</v>
      </c>
      <c r="F190" s="62">
        <v>4932.76</v>
      </c>
      <c r="G190" s="62">
        <v>14000</v>
      </c>
      <c r="H190" s="54">
        <f>G190</f>
        <v>14000</v>
      </c>
      <c r="I190" s="54">
        <v>4013.22</v>
      </c>
      <c r="J190" s="54">
        <f t="shared" si="52"/>
        <v>28.665857142857142</v>
      </c>
      <c r="K190" s="54">
        <f t="shared" si="53"/>
        <v>81.358509232153992</v>
      </c>
    </row>
    <row r="191" spans="2:11" x14ac:dyDescent="0.25">
      <c r="B191" s="211">
        <v>3293</v>
      </c>
      <c r="C191" s="212"/>
      <c r="D191" s="213"/>
      <c r="E191" s="108" t="s">
        <v>175</v>
      </c>
      <c r="F191" s="62">
        <v>3534.17</v>
      </c>
      <c r="G191" s="62">
        <v>8000</v>
      </c>
      <c r="H191" s="54">
        <f t="shared" ref="H191:H193" si="76">G191</f>
        <v>8000</v>
      </c>
      <c r="I191" s="54">
        <v>4214.59</v>
      </c>
      <c r="J191" s="54">
        <f t="shared" si="52"/>
        <v>52.682375</v>
      </c>
      <c r="K191" s="54">
        <f t="shared" si="53"/>
        <v>119.25261093835329</v>
      </c>
    </row>
    <row r="192" spans="2:11" x14ac:dyDescent="0.25">
      <c r="B192" s="211">
        <v>3294</v>
      </c>
      <c r="C192" s="212"/>
      <c r="D192" s="213"/>
      <c r="E192" s="108" t="s">
        <v>208</v>
      </c>
      <c r="F192" s="62">
        <v>3482.38</v>
      </c>
      <c r="G192" s="62">
        <v>4000</v>
      </c>
      <c r="H192" s="54">
        <f t="shared" si="76"/>
        <v>4000</v>
      </c>
      <c r="I192" s="54">
        <v>2127.89</v>
      </c>
      <c r="J192" s="54">
        <f t="shared" si="52"/>
        <v>53.197249999999997</v>
      </c>
      <c r="K192" s="54">
        <f t="shared" si="53"/>
        <v>61.10447452604253</v>
      </c>
    </row>
    <row r="193" spans="2:11" x14ac:dyDescent="0.25">
      <c r="B193" s="214">
        <v>3295</v>
      </c>
      <c r="C193" s="214"/>
      <c r="D193" s="214"/>
      <c r="E193" s="51" t="s">
        <v>176</v>
      </c>
      <c r="F193" s="62">
        <v>42.48</v>
      </c>
      <c r="G193" s="62">
        <v>100</v>
      </c>
      <c r="H193" s="54">
        <f t="shared" si="76"/>
        <v>100</v>
      </c>
      <c r="I193" s="54">
        <v>127.41</v>
      </c>
      <c r="J193" s="54">
        <f t="shared" si="52"/>
        <v>127.41</v>
      </c>
      <c r="K193" s="54">
        <f t="shared" si="53"/>
        <v>299.92937853107344</v>
      </c>
    </row>
    <row r="194" spans="2:11" x14ac:dyDescent="0.25">
      <c r="B194" s="214">
        <v>3299</v>
      </c>
      <c r="C194" s="214"/>
      <c r="D194" s="214"/>
      <c r="E194" s="51" t="s">
        <v>173</v>
      </c>
      <c r="F194" s="62">
        <v>10805.94</v>
      </c>
      <c r="G194" s="62">
        <v>17000</v>
      </c>
      <c r="H194" s="54">
        <f>G194</f>
        <v>17000</v>
      </c>
      <c r="I194" s="54">
        <v>4112.78</v>
      </c>
      <c r="J194" s="54">
        <f t="shared" si="52"/>
        <v>24.192823529411765</v>
      </c>
      <c r="K194" s="54">
        <f t="shared" si="53"/>
        <v>38.060363096593164</v>
      </c>
    </row>
    <row r="195" spans="2:11" x14ac:dyDescent="0.25">
      <c r="B195" s="211">
        <v>34</v>
      </c>
      <c r="C195" s="212"/>
      <c r="D195" s="213"/>
      <c r="E195" s="51" t="s">
        <v>177</v>
      </c>
      <c r="F195" s="62">
        <f>F196</f>
        <v>421.84000000000003</v>
      </c>
      <c r="G195" s="62">
        <f>G196</f>
        <v>1000</v>
      </c>
      <c r="H195" s="62">
        <f t="shared" ref="H195" si="77">H196</f>
        <v>1000</v>
      </c>
      <c r="I195" s="62">
        <f>I196</f>
        <v>723.67000000000007</v>
      </c>
      <c r="J195" s="54">
        <f t="shared" si="52"/>
        <v>72.367000000000004</v>
      </c>
      <c r="K195" s="54">
        <f t="shared" si="53"/>
        <v>171.55082495732981</v>
      </c>
    </row>
    <row r="196" spans="2:11" x14ac:dyDescent="0.25">
      <c r="B196" s="211">
        <v>343</v>
      </c>
      <c r="C196" s="212"/>
      <c r="D196" s="213"/>
      <c r="E196" s="108" t="s">
        <v>178</v>
      </c>
      <c r="F196" s="62">
        <f>F197+F198+F199</f>
        <v>421.84000000000003</v>
      </c>
      <c r="G196" s="62">
        <f>G197+G198+G199</f>
        <v>1000</v>
      </c>
      <c r="H196" s="62">
        <f t="shared" ref="H196" si="78">H197+H198+H199</f>
        <v>1000</v>
      </c>
      <c r="I196" s="62">
        <f>I197+I198+I199</f>
        <v>723.67000000000007</v>
      </c>
      <c r="J196" s="54">
        <f t="shared" si="52"/>
        <v>72.367000000000004</v>
      </c>
      <c r="K196" s="54">
        <f t="shared" si="53"/>
        <v>171.55082495732981</v>
      </c>
    </row>
    <row r="197" spans="2:11" ht="25.5" x14ac:dyDescent="0.25">
      <c r="B197" s="211">
        <v>3431</v>
      </c>
      <c r="C197" s="212"/>
      <c r="D197" s="213"/>
      <c r="E197" s="108" t="s">
        <v>179</v>
      </c>
      <c r="F197" s="62">
        <v>196.36</v>
      </c>
      <c r="G197" s="62">
        <v>1000</v>
      </c>
      <c r="H197" s="54">
        <f>G197</f>
        <v>1000</v>
      </c>
      <c r="I197" s="54">
        <v>397.12</v>
      </c>
      <c r="J197" s="54">
        <f t="shared" si="52"/>
        <v>39.712000000000003</v>
      </c>
      <c r="K197" s="54">
        <f t="shared" si="53"/>
        <v>202.2407822367081</v>
      </c>
    </row>
    <row r="198" spans="2:11" ht="25.5" x14ac:dyDescent="0.25">
      <c r="B198" s="211">
        <v>3432</v>
      </c>
      <c r="C198" s="212"/>
      <c r="D198" s="213"/>
      <c r="E198" s="108" t="s">
        <v>180</v>
      </c>
      <c r="F198" s="62">
        <v>207.81</v>
      </c>
      <c r="G198" s="62">
        <v>0</v>
      </c>
      <c r="H198" s="54">
        <f>G198</f>
        <v>0</v>
      </c>
      <c r="I198" s="54">
        <v>325.97000000000003</v>
      </c>
      <c r="J198" s="54" t="e">
        <f t="shared" si="52"/>
        <v>#DIV/0!</v>
      </c>
      <c r="K198" s="54">
        <f t="shared" si="53"/>
        <v>156.85963139406189</v>
      </c>
    </row>
    <row r="199" spans="2:11" x14ac:dyDescent="0.25">
      <c r="B199" s="211">
        <v>3433</v>
      </c>
      <c r="C199" s="212"/>
      <c r="D199" s="213"/>
      <c r="E199" s="108" t="s">
        <v>181</v>
      </c>
      <c r="F199" s="62">
        <v>17.670000000000002</v>
      </c>
      <c r="G199" s="62">
        <v>0</v>
      </c>
      <c r="H199" s="54">
        <f>G199</f>
        <v>0</v>
      </c>
      <c r="I199" s="54">
        <v>0.57999999999999996</v>
      </c>
      <c r="J199" s="54" t="e">
        <f t="shared" si="52"/>
        <v>#DIV/0!</v>
      </c>
      <c r="K199" s="54">
        <f t="shared" si="53"/>
        <v>3.2823995472552348</v>
      </c>
    </row>
    <row r="200" spans="2:11" ht="25.5" x14ac:dyDescent="0.25">
      <c r="B200" s="211">
        <v>36</v>
      </c>
      <c r="C200" s="212"/>
      <c r="D200" s="213"/>
      <c r="E200" s="108" t="s">
        <v>182</v>
      </c>
      <c r="F200" s="62">
        <f>F201</f>
        <v>5604.23</v>
      </c>
      <c r="G200" s="62">
        <f>G201</f>
        <v>13000</v>
      </c>
      <c r="H200" s="62">
        <f t="shared" ref="H200:I200" si="79">H201</f>
        <v>13000</v>
      </c>
      <c r="I200" s="62">
        <f t="shared" si="79"/>
        <v>5483.7</v>
      </c>
      <c r="J200" s="54">
        <f t="shared" si="52"/>
        <v>42.182307692307688</v>
      </c>
      <c r="K200" s="54">
        <f t="shared" si="53"/>
        <v>97.849303115682261</v>
      </c>
    </row>
    <row r="201" spans="2:11" ht="25.5" x14ac:dyDescent="0.25">
      <c r="B201" s="211">
        <v>369</v>
      </c>
      <c r="C201" s="212"/>
      <c r="D201" s="213"/>
      <c r="E201" s="108" t="s">
        <v>209</v>
      </c>
      <c r="F201" s="62">
        <f>F202</f>
        <v>5604.23</v>
      </c>
      <c r="G201" s="62">
        <f>G202</f>
        <v>13000</v>
      </c>
      <c r="H201" s="62">
        <f t="shared" ref="H201:I201" si="80">H202</f>
        <v>13000</v>
      </c>
      <c r="I201" s="62">
        <f t="shared" si="80"/>
        <v>5483.7</v>
      </c>
      <c r="J201" s="54">
        <f t="shared" ref="J201:J264" si="81">I201/H201*100</f>
        <v>42.182307692307688</v>
      </c>
      <c r="K201" s="54">
        <f t="shared" ref="K201:K264" si="82">I201/F201*100</f>
        <v>97.849303115682261</v>
      </c>
    </row>
    <row r="202" spans="2:11" ht="25.5" x14ac:dyDescent="0.25">
      <c r="B202" s="211">
        <v>3691</v>
      </c>
      <c r="C202" s="212"/>
      <c r="D202" s="213"/>
      <c r="E202" s="108" t="s">
        <v>83</v>
      </c>
      <c r="F202" s="62">
        <v>5604.23</v>
      </c>
      <c r="G202" s="62">
        <v>13000</v>
      </c>
      <c r="H202" s="54">
        <f>G202</f>
        <v>13000</v>
      </c>
      <c r="I202" s="54">
        <v>5483.7</v>
      </c>
      <c r="J202" s="54">
        <f t="shared" si="81"/>
        <v>42.182307692307688</v>
      </c>
      <c r="K202" s="54">
        <f t="shared" si="82"/>
        <v>97.849303115682261</v>
      </c>
    </row>
    <row r="203" spans="2:11" ht="25.5" x14ac:dyDescent="0.25">
      <c r="B203" s="214">
        <v>37</v>
      </c>
      <c r="C203" s="214"/>
      <c r="D203" s="214"/>
      <c r="E203" s="51" t="s">
        <v>219</v>
      </c>
      <c r="F203" s="62">
        <f>F204</f>
        <v>0</v>
      </c>
      <c r="G203" s="62">
        <f t="shared" ref="G203:I203" si="83">G204</f>
        <v>0</v>
      </c>
      <c r="H203" s="62">
        <f t="shared" si="83"/>
        <v>0</v>
      </c>
      <c r="I203" s="62">
        <f t="shared" si="83"/>
        <v>1918.56</v>
      </c>
      <c r="J203" s="54" t="e">
        <f t="shared" si="81"/>
        <v>#DIV/0!</v>
      </c>
      <c r="K203" s="54" t="e">
        <f t="shared" si="82"/>
        <v>#DIV/0!</v>
      </c>
    </row>
    <row r="204" spans="2:11" ht="25.5" x14ac:dyDescent="0.25">
      <c r="B204" s="214">
        <v>372</v>
      </c>
      <c r="C204" s="214"/>
      <c r="D204" s="214"/>
      <c r="E204" s="51" t="s">
        <v>220</v>
      </c>
      <c r="F204" s="62">
        <f>F205</f>
        <v>0</v>
      </c>
      <c r="G204" s="62">
        <f t="shared" ref="G204:I204" si="84">G205</f>
        <v>0</v>
      </c>
      <c r="H204" s="62">
        <f t="shared" si="84"/>
        <v>0</v>
      </c>
      <c r="I204" s="62">
        <f t="shared" si="84"/>
        <v>1918.56</v>
      </c>
      <c r="J204" s="54" t="e">
        <f t="shared" si="81"/>
        <v>#DIV/0!</v>
      </c>
      <c r="K204" s="54" t="e">
        <f t="shared" si="82"/>
        <v>#DIV/0!</v>
      </c>
    </row>
    <row r="205" spans="2:11" x14ac:dyDescent="0.25">
      <c r="B205" s="214">
        <v>3721</v>
      </c>
      <c r="C205" s="214"/>
      <c r="D205" s="214"/>
      <c r="E205" s="51" t="s">
        <v>184</v>
      </c>
      <c r="F205" s="62">
        <v>0</v>
      </c>
      <c r="G205" s="62">
        <v>0</v>
      </c>
      <c r="H205" s="62">
        <v>0</v>
      </c>
      <c r="I205" s="62">
        <v>1918.56</v>
      </c>
      <c r="J205" s="54" t="e">
        <f t="shared" si="81"/>
        <v>#DIV/0!</v>
      </c>
      <c r="K205" s="54" t="e">
        <f t="shared" si="82"/>
        <v>#DIV/0!</v>
      </c>
    </row>
    <row r="206" spans="2:11" x14ac:dyDescent="0.25">
      <c r="B206" s="106">
        <v>38</v>
      </c>
      <c r="C206" s="107"/>
      <c r="D206" s="108"/>
      <c r="E206" s="108" t="s">
        <v>262</v>
      </c>
      <c r="F206" s="62">
        <f>F207</f>
        <v>0</v>
      </c>
      <c r="G206" s="62">
        <f t="shared" ref="G206:I206" si="85">G207</f>
        <v>0</v>
      </c>
      <c r="H206" s="62">
        <f t="shared" si="85"/>
        <v>0</v>
      </c>
      <c r="I206" s="62">
        <f t="shared" si="85"/>
        <v>0</v>
      </c>
      <c r="J206" s="54" t="e">
        <f t="shared" si="81"/>
        <v>#DIV/0!</v>
      </c>
      <c r="K206" s="54" t="e">
        <f t="shared" si="82"/>
        <v>#DIV/0!</v>
      </c>
    </row>
    <row r="207" spans="2:11" x14ac:dyDescent="0.25">
      <c r="B207" s="106">
        <v>381</v>
      </c>
      <c r="C207" s="107"/>
      <c r="D207" s="108"/>
      <c r="E207" s="108" t="s">
        <v>91</v>
      </c>
      <c r="F207" s="62">
        <f>F208</f>
        <v>0</v>
      </c>
      <c r="G207" s="62">
        <f t="shared" ref="G207:I207" si="86">G208</f>
        <v>0</v>
      </c>
      <c r="H207" s="62">
        <f t="shared" si="86"/>
        <v>0</v>
      </c>
      <c r="I207" s="62">
        <f t="shared" si="86"/>
        <v>0</v>
      </c>
      <c r="J207" s="54" t="e">
        <f t="shared" si="81"/>
        <v>#DIV/0!</v>
      </c>
      <c r="K207" s="54" t="e">
        <f t="shared" si="82"/>
        <v>#DIV/0!</v>
      </c>
    </row>
    <row r="208" spans="2:11" x14ac:dyDescent="0.25">
      <c r="B208" s="106">
        <v>3811</v>
      </c>
      <c r="C208" s="107"/>
      <c r="D208" s="108"/>
      <c r="E208" s="108" t="s">
        <v>263</v>
      </c>
      <c r="F208" s="62">
        <v>0</v>
      </c>
      <c r="G208" s="62">
        <v>0</v>
      </c>
      <c r="H208" s="62">
        <v>0</v>
      </c>
      <c r="I208" s="62">
        <v>0</v>
      </c>
      <c r="J208" s="54" t="e">
        <f t="shared" si="81"/>
        <v>#DIV/0!</v>
      </c>
      <c r="K208" s="54" t="e">
        <f t="shared" si="82"/>
        <v>#DIV/0!</v>
      </c>
    </row>
    <row r="209" spans="2:11" x14ac:dyDescent="0.25">
      <c r="B209" s="214">
        <v>4</v>
      </c>
      <c r="C209" s="214"/>
      <c r="D209" s="214"/>
      <c r="E209" s="51" t="s">
        <v>6</v>
      </c>
      <c r="F209" s="62">
        <f>F210+F213</f>
        <v>22764.609999999997</v>
      </c>
      <c r="G209" s="62">
        <f>G210+G213</f>
        <v>59500</v>
      </c>
      <c r="H209" s="62">
        <f t="shared" ref="H209:I209" si="87">H210+H213</f>
        <v>59500</v>
      </c>
      <c r="I209" s="62">
        <f t="shared" si="87"/>
        <v>28464.55</v>
      </c>
      <c r="J209" s="54">
        <f t="shared" si="81"/>
        <v>47.839579831932774</v>
      </c>
      <c r="K209" s="54">
        <f t="shared" si="82"/>
        <v>125.03860158377414</v>
      </c>
    </row>
    <row r="210" spans="2:11" ht="25.5" x14ac:dyDescent="0.25">
      <c r="B210" s="214">
        <v>41</v>
      </c>
      <c r="C210" s="214"/>
      <c r="D210" s="214"/>
      <c r="E210" s="51" t="s">
        <v>245</v>
      </c>
      <c r="F210" s="62">
        <f>F211</f>
        <v>0</v>
      </c>
      <c r="G210" s="62">
        <f>G211</f>
        <v>10000</v>
      </c>
      <c r="H210" s="62">
        <f t="shared" ref="H210:I210" si="88">H211</f>
        <v>10000</v>
      </c>
      <c r="I210" s="62">
        <f t="shared" si="88"/>
        <v>0</v>
      </c>
      <c r="J210" s="54">
        <f t="shared" si="81"/>
        <v>0</v>
      </c>
      <c r="K210" s="54" t="e">
        <f t="shared" si="82"/>
        <v>#DIV/0!</v>
      </c>
    </row>
    <row r="211" spans="2:11" x14ac:dyDescent="0.25">
      <c r="B211" s="211">
        <v>412</v>
      </c>
      <c r="C211" s="212"/>
      <c r="D211" s="213"/>
      <c r="E211" s="51" t="s">
        <v>221</v>
      </c>
      <c r="F211" s="62">
        <f>F212</f>
        <v>0</v>
      </c>
      <c r="G211" s="62">
        <f>G212</f>
        <v>10000</v>
      </c>
      <c r="H211" s="62">
        <f t="shared" ref="H211:I211" si="89">H212</f>
        <v>10000</v>
      </c>
      <c r="I211" s="62">
        <f t="shared" si="89"/>
        <v>0</v>
      </c>
      <c r="J211" s="54">
        <f t="shared" si="81"/>
        <v>0</v>
      </c>
      <c r="K211" s="54" t="e">
        <f t="shared" si="82"/>
        <v>#DIV/0!</v>
      </c>
    </row>
    <row r="212" spans="2:11" x14ac:dyDescent="0.25">
      <c r="B212" s="211">
        <v>4123</v>
      </c>
      <c r="C212" s="212"/>
      <c r="D212" s="213"/>
      <c r="E212" s="108" t="s">
        <v>185</v>
      </c>
      <c r="F212" s="62">
        <v>0</v>
      </c>
      <c r="G212" s="62">
        <v>10000</v>
      </c>
      <c r="H212" s="54">
        <f>G212</f>
        <v>10000</v>
      </c>
      <c r="I212" s="54">
        <v>0</v>
      </c>
      <c r="J212" s="54">
        <f t="shared" si="81"/>
        <v>0</v>
      </c>
      <c r="K212" s="54" t="e">
        <f t="shared" si="82"/>
        <v>#DIV/0!</v>
      </c>
    </row>
    <row r="213" spans="2:11" ht="25.5" x14ac:dyDescent="0.25">
      <c r="B213" s="211">
        <v>42</v>
      </c>
      <c r="C213" s="212"/>
      <c r="D213" s="213"/>
      <c r="E213" s="108" t="s">
        <v>243</v>
      </c>
      <c r="F213" s="62">
        <f>F214+F217+F219</f>
        <v>22764.609999999997</v>
      </c>
      <c r="G213" s="62">
        <f>G214+G217+G219</f>
        <v>49500</v>
      </c>
      <c r="H213" s="62">
        <f t="shared" ref="H213:I213" si="90">H214+H217+H219</f>
        <v>49500</v>
      </c>
      <c r="I213" s="62">
        <f t="shared" si="90"/>
        <v>28464.55</v>
      </c>
      <c r="J213" s="54">
        <f t="shared" si="81"/>
        <v>57.504141414141408</v>
      </c>
      <c r="K213" s="54">
        <f t="shared" si="82"/>
        <v>125.03860158377414</v>
      </c>
    </row>
    <row r="214" spans="2:11" x14ac:dyDescent="0.25">
      <c r="B214" s="211">
        <v>422</v>
      </c>
      <c r="C214" s="212"/>
      <c r="D214" s="213"/>
      <c r="E214" s="108" t="s">
        <v>187</v>
      </c>
      <c r="F214" s="62">
        <f>F215+F216</f>
        <v>22211.599999999999</v>
      </c>
      <c r="G214" s="62">
        <f t="shared" ref="G214:I214" si="91">G215+G216</f>
        <v>40000</v>
      </c>
      <c r="H214" s="62">
        <f t="shared" si="91"/>
        <v>40000</v>
      </c>
      <c r="I214" s="62">
        <f t="shared" si="91"/>
        <v>28464.55</v>
      </c>
      <c r="J214" s="54">
        <f t="shared" si="81"/>
        <v>71.161374999999992</v>
      </c>
      <c r="K214" s="54">
        <f t="shared" si="82"/>
        <v>128.15173152767022</v>
      </c>
    </row>
    <row r="215" spans="2:11" x14ac:dyDescent="0.25">
      <c r="B215" s="214">
        <v>4221</v>
      </c>
      <c r="C215" s="214"/>
      <c r="D215" s="214"/>
      <c r="E215" s="51" t="s">
        <v>94</v>
      </c>
      <c r="F215" s="62">
        <v>22211.599999999999</v>
      </c>
      <c r="G215" s="62">
        <v>40000</v>
      </c>
      <c r="H215" s="54">
        <f>G215</f>
        <v>40000</v>
      </c>
      <c r="I215" s="54">
        <v>28464.55</v>
      </c>
      <c r="J215" s="54">
        <f t="shared" si="81"/>
        <v>71.161374999999992</v>
      </c>
      <c r="K215" s="54">
        <f t="shared" si="82"/>
        <v>128.15173152767022</v>
      </c>
    </row>
    <row r="216" spans="2:11" x14ac:dyDescent="0.25">
      <c r="B216" s="106">
        <v>4227</v>
      </c>
      <c r="C216" s="107"/>
      <c r="D216" s="108"/>
      <c r="E216" s="61" t="s">
        <v>273</v>
      </c>
      <c r="F216" s="62">
        <v>0</v>
      </c>
      <c r="G216" s="62">
        <v>0</v>
      </c>
      <c r="H216" s="54">
        <f>G216</f>
        <v>0</v>
      </c>
      <c r="I216" s="62"/>
      <c r="J216" s="54" t="e">
        <f t="shared" si="81"/>
        <v>#DIV/0!</v>
      </c>
      <c r="K216" s="54" t="e">
        <f t="shared" si="82"/>
        <v>#DIV/0!</v>
      </c>
    </row>
    <row r="217" spans="2:11" ht="25.5" x14ac:dyDescent="0.25">
      <c r="B217" s="211">
        <v>424</v>
      </c>
      <c r="C217" s="212"/>
      <c r="D217" s="213"/>
      <c r="E217" s="108" t="s">
        <v>250</v>
      </c>
      <c r="F217" s="62">
        <f>F218</f>
        <v>553.01</v>
      </c>
      <c r="G217" s="62">
        <f>G218</f>
        <v>4500</v>
      </c>
      <c r="H217" s="62">
        <f t="shared" ref="H217:I217" si="92">H218</f>
        <v>4500</v>
      </c>
      <c r="I217" s="62">
        <f t="shared" si="92"/>
        <v>0</v>
      </c>
      <c r="J217" s="54">
        <f t="shared" si="81"/>
        <v>0</v>
      </c>
      <c r="K217" s="54">
        <f t="shared" si="82"/>
        <v>0</v>
      </c>
    </row>
    <row r="218" spans="2:11" x14ac:dyDescent="0.25">
      <c r="B218" s="211">
        <v>4241</v>
      </c>
      <c r="C218" s="212"/>
      <c r="D218" s="213"/>
      <c r="E218" s="108" t="s">
        <v>222</v>
      </c>
      <c r="F218" s="62">
        <v>553.01</v>
      </c>
      <c r="G218" s="62">
        <v>4500</v>
      </c>
      <c r="H218" s="54">
        <f>G218</f>
        <v>4500</v>
      </c>
      <c r="I218" s="54"/>
      <c r="J218" s="54">
        <f t="shared" si="81"/>
        <v>0</v>
      </c>
      <c r="K218" s="54">
        <f t="shared" si="82"/>
        <v>0</v>
      </c>
    </row>
    <row r="219" spans="2:11" x14ac:dyDescent="0.25">
      <c r="B219" s="211">
        <v>426</v>
      </c>
      <c r="C219" s="212"/>
      <c r="D219" s="213"/>
      <c r="E219" s="108" t="s">
        <v>191</v>
      </c>
      <c r="F219" s="62">
        <f>F220</f>
        <v>0</v>
      </c>
      <c r="G219" s="62">
        <f>G220</f>
        <v>5000</v>
      </c>
      <c r="H219" s="62">
        <f t="shared" ref="H219:I219" si="93">H220</f>
        <v>5000</v>
      </c>
      <c r="I219" s="62">
        <f t="shared" si="93"/>
        <v>0</v>
      </c>
      <c r="J219" s="54">
        <f t="shared" si="81"/>
        <v>0</v>
      </c>
      <c r="K219" s="54" t="e">
        <f t="shared" si="82"/>
        <v>#DIV/0!</v>
      </c>
    </row>
    <row r="220" spans="2:11" x14ac:dyDescent="0.25">
      <c r="B220" s="214">
        <v>4262</v>
      </c>
      <c r="C220" s="214"/>
      <c r="D220" s="214"/>
      <c r="E220" s="51" t="s">
        <v>192</v>
      </c>
      <c r="F220" s="62">
        <v>0</v>
      </c>
      <c r="G220" s="62">
        <v>5000</v>
      </c>
      <c r="H220" s="54">
        <f>G220</f>
        <v>5000</v>
      </c>
      <c r="I220" s="54">
        <v>0</v>
      </c>
      <c r="J220" s="54">
        <f t="shared" si="81"/>
        <v>0</v>
      </c>
      <c r="K220" s="54" t="e">
        <f t="shared" si="82"/>
        <v>#DIV/0!</v>
      </c>
    </row>
    <row r="221" spans="2:11" ht="25.5" customHeight="1" x14ac:dyDescent="0.25">
      <c r="B221" s="211" t="s">
        <v>214</v>
      </c>
      <c r="C221" s="212"/>
      <c r="D221" s="213"/>
      <c r="E221" s="51"/>
      <c r="F221" s="62"/>
      <c r="G221" s="62"/>
      <c r="H221" s="54"/>
      <c r="I221" s="54"/>
      <c r="J221" s="54" t="e">
        <f t="shared" si="81"/>
        <v>#DIV/0!</v>
      </c>
      <c r="K221" s="54" t="e">
        <f t="shared" si="82"/>
        <v>#DIV/0!</v>
      </c>
    </row>
    <row r="222" spans="2:11" ht="40.5" customHeight="1" x14ac:dyDescent="0.25">
      <c r="B222" s="215" t="s">
        <v>325</v>
      </c>
      <c r="C222" s="216"/>
      <c r="D222" s="217"/>
      <c r="E222" s="105" t="s">
        <v>296</v>
      </c>
      <c r="F222" s="62"/>
      <c r="G222" s="62"/>
      <c r="H222" s="54"/>
      <c r="I222" s="54"/>
      <c r="J222" s="54" t="e">
        <f t="shared" si="81"/>
        <v>#DIV/0!</v>
      </c>
      <c r="K222" s="54" t="e">
        <f t="shared" si="82"/>
        <v>#DIV/0!</v>
      </c>
    </row>
    <row r="223" spans="2:11" ht="15" customHeight="1" x14ac:dyDescent="0.25">
      <c r="B223" s="109">
        <v>51000</v>
      </c>
      <c r="C223" s="110"/>
      <c r="D223" s="111"/>
      <c r="E223" s="105" t="s">
        <v>295</v>
      </c>
      <c r="F223" s="62">
        <f>F224+F257</f>
        <v>8809.75</v>
      </c>
      <c r="G223" s="62">
        <f>G224+G257</f>
        <v>278743</v>
      </c>
      <c r="H223" s="62">
        <f>H224+H257</f>
        <v>278743</v>
      </c>
      <c r="I223" s="62">
        <f>I224+I257</f>
        <v>6396.1100000000006</v>
      </c>
      <c r="J223" s="54">
        <f t="shared" si="81"/>
        <v>2.2946262327663836</v>
      </c>
      <c r="K223" s="54">
        <f t="shared" si="82"/>
        <v>72.602627770368073</v>
      </c>
    </row>
    <row r="224" spans="2:11" x14ac:dyDescent="0.25">
      <c r="B224" s="211">
        <v>3</v>
      </c>
      <c r="C224" s="212"/>
      <c r="D224" s="213"/>
      <c r="E224" s="108" t="s">
        <v>4</v>
      </c>
      <c r="F224" s="62">
        <f>F225+F232</f>
        <v>8138.69</v>
      </c>
      <c r="G224" s="62">
        <f>G225+G232</f>
        <v>246043</v>
      </c>
      <c r="H224" s="62">
        <f t="shared" ref="H224" si="94">H225+H232</f>
        <v>246043</v>
      </c>
      <c r="I224" s="62">
        <f>I225+I232</f>
        <v>6396.1100000000006</v>
      </c>
      <c r="J224" s="54">
        <f t="shared" si="81"/>
        <v>2.599590315513955</v>
      </c>
      <c r="K224" s="54">
        <f t="shared" si="82"/>
        <v>78.588937531715814</v>
      </c>
    </row>
    <row r="225" spans="2:11" x14ac:dyDescent="0.25">
      <c r="B225" s="211">
        <v>31</v>
      </c>
      <c r="C225" s="212"/>
      <c r="D225" s="213"/>
      <c r="E225" s="108" t="s">
        <v>5</v>
      </c>
      <c r="F225" s="62">
        <f>F226+F228+F230</f>
        <v>2700</v>
      </c>
      <c r="G225" s="62">
        <f>G226+G228+G230</f>
        <v>165170</v>
      </c>
      <c r="H225" s="62">
        <f>H226+H228+H230</f>
        <v>165170</v>
      </c>
      <c r="I225" s="62">
        <f>I226+I228+I230</f>
        <v>2638.27</v>
      </c>
      <c r="J225" s="54">
        <f t="shared" si="81"/>
        <v>1.5973058061391292</v>
      </c>
      <c r="K225" s="54">
        <f t="shared" si="82"/>
        <v>97.7137037037037</v>
      </c>
    </row>
    <row r="226" spans="2:11" x14ac:dyDescent="0.25">
      <c r="B226" s="211">
        <v>311</v>
      </c>
      <c r="C226" s="212"/>
      <c r="D226" s="213"/>
      <c r="E226" s="108" t="s">
        <v>34</v>
      </c>
      <c r="F226" s="62">
        <f>F227</f>
        <v>0</v>
      </c>
      <c r="G226" s="62">
        <f>G227</f>
        <v>141424</v>
      </c>
      <c r="H226" s="62">
        <f>H227</f>
        <v>141424</v>
      </c>
      <c r="I226" s="62">
        <f t="shared" ref="I226" si="95">I227</f>
        <v>1406.25</v>
      </c>
      <c r="J226" s="54">
        <f t="shared" si="81"/>
        <v>0.99435032243466448</v>
      </c>
      <c r="K226" s="54" t="e">
        <f t="shared" si="82"/>
        <v>#DIV/0!</v>
      </c>
    </row>
    <row r="227" spans="2:11" x14ac:dyDescent="0.25">
      <c r="B227" s="214">
        <v>3111</v>
      </c>
      <c r="C227" s="214"/>
      <c r="D227" s="214"/>
      <c r="E227" s="51" t="s">
        <v>35</v>
      </c>
      <c r="F227" s="62">
        <v>0</v>
      </c>
      <c r="G227" s="62">
        <v>141424</v>
      </c>
      <c r="H227" s="54">
        <f>G227</f>
        <v>141424</v>
      </c>
      <c r="I227" s="54">
        <v>1406.25</v>
      </c>
      <c r="J227" s="54">
        <f t="shared" si="81"/>
        <v>0.99435032243466448</v>
      </c>
      <c r="K227" s="54" t="e">
        <f t="shared" si="82"/>
        <v>#DIV/0!</v>
      </c>
    </row>
    <row r="228" spans="2:11" x14ac:dyDescent="0.25">
      <c r="B228" s="224">
        <v>312</v>
      </c>
      <c r="C228" s="225"/>
      <c r="D228" s="226"/>
      <c r="E228" s="51" t="s">
        <v>150</v>
      </c>
      <c r="F228" s="62">
        <f>F229</f>
        <v>2700</v>
      </c>
      <c r="G228" s="62">
        <f>G229</f>
        <v>400</v>
      </c>
      <c r="H228" s="62">
        <f t="shared" ref="H228:I228" si="96">H229</f>
        <v>400</v>
      </c>
      <c r="I228" s="62">
        <f t="shared" si="96"/>
        <v>1000</v>
      </c>
      <c r="J228" s="54">
        <f t="shared" si="81"/>
        <v>250</v>
      </c>
      <c r="K228" s="54">
        <f t="shared" si="82"/>
        <v>37.037037037037038</v>
      </c>
    </row>
    <row r="229" spans="2:11" x14ac:dyDescent="0.25">
      <c r="B229" s="224">
        <v>3121</v>
      </c>
      <c r="C229" s="225"/>
      <c r="D229" s="226"/>
      <c r="E229" s="51" t="s">
        <v>150</v>
      </c>
      <c r="F229" s="62">
        <v>2700</v>
      </c>
      <c r="G229" s="62">
        <v>400</v>
      </c>
      <c r="H229" s="54">
        <f>G229</f>
        <v>400</v>
      </c>
      <c r="I229" s="54">
        <v>1000</v>
      </c>
      <c r="J229" s="54">
        <f t="shared" si="81"/>
        <v>250</v>
      </c>
      <c r="K229" s="54">
        <f t="shared" si="82"/>
        <v>37.037037037037038</v>
      </c>
    </row>
    <row r="230" spans="2:11" x14ac:dyDescent="0.25">
      <c r="B230" s="214">
        <v>313</v>
      </c>
      <c r="C230" s="214"/>
      <c r="D230" s="214"/>
      <c r="E230" s="51" t="s">
        <v>151</v>
      </c>
      <c r="F230" s="62">
        <f>F231</f>
        <v>0</v>
      </c>
      <c r="G230" s="62">
        <f t="shared" ref="G230:I230" si="97">G231</f>
        <v>23346</v>
      </c>
      <c r="H230" s="62">
        <f t="shared" si="97"/>
        <v>23346</v>
      </c>
      <c r="I230" s="62">
        <f t="shared" si="97"/>
        <v>232.02</v>
      </c>
      <c r="J230" s="54">
        <f t="shared" si="81"/>
        <v>0.99383191981495755</v>
      </c>
      <c r="K230" s="54" t="e">
        <f t="shared" si="82"/>
        <v>#DIV/0!</v>
      </c>
    </row>
    <row r="231" spans="2:11" ht="25.5" x14ac:dyDescent="0.25">
      <c r="B231" s="211">
        <v>3132</v>
      </c>
      <c r="C231" s="212"/>
      <c r="D231" s="213"/>
      <c r="E231" s="51" t="s">
        <v>152</v>
      </c>
      <c r="F231" s="62">
        <v>0</v>
      </c>
      <c r="G231" s="62">
        <v>23346</v>
      </c>
      <c r="H231" s="54">
        <f>G231</f>
        <v>23346</v>
      </c>
      <c r="I231" s="54">
        <v>232.02</v>
      </c>
      <c r="J231" s="54">
        <f t="shared" si="81"/>
        <v>0.99383191981495755</v>
      </c>
      <c r="K231" s="54" t="e">
        <f t="shared" si="82"/>
        <v>#DIV/0!</v>
      </c>
    </row>
    <row r="232" spans="2:11" x14ac:dyDescent="0.25">
      <c r="B232" s="211">
        <v>32</v>
      </c>
      <c r="C232" s="212"/>
      <c r="D232" s="213"/>
      <c r="E232" s="108" t="s">
        <v>13</v>
      </c>
      <c r="F232" s="62">
        <f>F233+F238+F244+F251+F253</f>
        <v>5438.69</v>
      </c>
      <c r="G232" s="62">
        <f>G233+G238+G244+G251+G253</f>
        <v>80873</v>
      </c>
      <c r="H232" s="62">
        <f>H233+H238+H244+H251+H253</f>
        <v>80873</v>
      </c>
      <c r="I232" s="62">
        <f>I233+I238+I244+I251+I253</f>
        <v>3757.84</v>
      </c>
      <c r="J232" s="54">
        <f t="shared" si="81"/>
        <v>4.6465940425110981</v>
      </c>
      <c r="K232" s="54">
        <f t="shared" si="82"/>
        <v>69.094579760935076</v>
      </c>
    </row>
    <row r="233" spans="2:11" x14ac:dyDescent="0.25">
      <c r="B233" s="211">
        <v>321</v>
      </c>
      <c r="C233" s="212"/>
      <c r="D233" s="213"/>
      <c r="E233" s="108" t="s">
        <v>239</v>
      </c>
      <c r="F233" s="62">
        <f>F234+F235+F236+F237</f>
        <v>2437.86</v>
      </c>
      <c r="G233" s="62">
        <f t="shared" ref="G233:I233" si="98">G234+G235+G236+G237</f>
        <v>39000</v>
      </c>
      <c r="H233" s="62">
        <f t="shared" si="98"/>
        <v>39000</v>
      </c>
      <c r="I233" s="62">
        <f t="shared" si="98"/>
        <v>3757.84</v>
      </c>
      <c r="J233" s="54">
        <f t="shared" si="81"/>
        <v>9.6354871794871801</v>
      </c>
      <c r="K233" s="54">
        <f t="shared" si="82"/>
        <v>154.14502883676667</v>
      </c>
    </row>
    <row r="234" spans="2:11" x14ac:dyDescent="0.25">
      <c r="B234" s="214">
        <v>3211</v>
      </c>
      <c r="C234" s="214"/>
      <c r="D234" s="214"/>
      <c r="E234" s="51" t="s">
        <v>37</v>
      </c>
      <c r="F234" s="62">
        <v>2437.86</v>
      </c>
      <c r="G234" s="62">
        <v>19000</v>
      </c>
      <c r="H234" s="54">
        <f>G234</f>
        <v>19000</v>
      </c>
      <c r="I234" s="54">
        <v>3757.84</v>
      </c>
      <c r="J234" s="54">
        <f t="shared" si="81"/>
        <v>19.778105263157897</v>
      </c>
      <c r="K234" s="54">
        <f t="shared" si="82"/>
        <v>154.14502883676667</v>
      </c>
    </row>
    <row r="235" spans="2:11" ht="25.5" x14ac:dyDescent="0.25">
      <c r="B235" s="106">
        <v>3212</v>
      </c>
      <c r="C235" s="107"/>
      <c r="D235" s="108"/>
      <c r="E235" s="51" t="s">
        <v>154</v>
      </c>
      <c r="F235" s="62">
        <v>0</v>
      </c>
      <c r="G235" s="62">
        <v>1000</v>
      </c>
      <c r="H235" s="62">
        <f>G235</f>
        <v>1000</v>
      </c>
      <c r="I235" s="62">
        <v>0</v>
      </c>
      <c r="J235" s="54">
        <f t="shared" si="81"/>
        <v>0</v>
      </c>
      <c r="K235" s="54" t="e">
        <f t="shared" si="82"/>
        <v>#DIV/0!</v>
      </c>
    </row>
    <row r="236" spans="2:11" x14ac:dyDescent="0.25">
      <c r="B236" s="106">
        <v>3213</v>
      </c>
      <c r="C236" s="107"/>
      <c r="D236" s="108"/>
      <c r="E236" s="51" t="s">
        <v>155</v>
      </c>
      <c r="F236" s="62">
        <v>0</v>
      </c>
      <c r="G236" s="62">
        <v>19000</v>
      </c>
      <c r="H236" s="62">
        <f>G236</f>
        <v>19000</v>
      </c>
      <c r="I236" s="62">
        <v>0</v>
      </c>
      <c r="J236" s="54">
        <f t="shared" si="81"/>
        <v>0</v>
      </c>
      <c r="K236" s="54" t="e">
        <f t="shared" si="82"/>
        <v>#DIV/0!</v>
      </c>
    </row>
    <row r="237" spans="2:11" x14ac:dyDescent="0.25">
      <c r="B237" s="106">
        <v>3214</v>
      </c>
      <c r="C237" s="107"/>
      <c r="D237" s="108"/>
      <c r="E237" s="51" t="s">
        <v>244</v>
      </c>
      <c r="F237" s="62">
        <v>0</v>
      </c>
      <c r="G237" s="62">
        <v>0</v>
      </c>
      <c r="H237" s="62">
        <f>G237</f>
        <v>0</v>
      </c>
      <c r="I237" s="62">
        <v>0</v>
      </c>
      <c r="J237" s="54" t="e">
        <f t="shared" si="81"/>
        <v>#DIV/0!</v>
      </c>
      <c r="K237" s="54" t="e">
        <f t="shared" si="82"/>
        <v>#DIV/0!</v>
      </c>
    </row>
    <row r="238" spans="2:11" x14ac:dyDescent="0.25">
      <c r="B238" s="211">
        <v>322</v>
      </c>
      <c r="C238" s="212"/>
      <c r="D238" s="213"/>
      <c r="E238" s="51" t="s">
        <v>157</v>
      </c>
      <c r="F238" s="62">
        <f>SUM(F239:F241)</f>
        <v>61.78</v>
      </c>
      <c r="G238" s="62">
        <f>SUM(G239:G243)</f>
        <v>7000</v>
      </c>
      <c r="H238" s="62">
        <f t="shared" ref="H238:I238" si="99">SUM(H239:H243)</f>
        <v>7000</v>
      </c>
      <c r="I238" s="62">
        <f t="shared" si="99"/>
        <v>0</v>
      </c>
      <c r="J238" s="54">
        <f t="shared" si="81"/>
        <v>0</v>
      </c>
      <c r="K238" s="54">
        <f t="shared" si="82"/>
        <v>0</v>
      </c>
    </row>
    <row r="239" spans="2:11" x14ac:dyDescent="0.25">
      <c r="B239" s="211">
        <v>3221</v>
      </c>
      <c r="C239" s="212"/>
      <c r="D239" s="213"/>
      <c r="E239" s="108" t="s">
        <v>158</v>
      </c>
      <c r="F239" s="62">
        <v>61.78</v>
      </c>
      <c r="G239" s="62">
        <v>0</v>
      </c>
      <c r="H239" s="54">
        <f>G239</f>
        <v>0</v>
      </c>
      <c r="I239" s="54">
        <v>0</v>
      </c>
      <c r="J239" s="54" t="e">
        <f t="shared" si="81"/>
        <v>#DIV/0!</v>
      </c>
      <c r="K239" s="54">
        <f t="shared" si="82"/>
        <v>0</v>
      </c>
    </row>
    <row r="240" spans="2:11" x14ac:dyDescent="0.25">
      <c r="B240" s="211">
        <v>3222</v>
      </c>
      <c r="C240" s="212"/>
      <c r="D240" s="213"/>
      <c r="E240" s="108" t="s">
        <v>251</v>
      </c>
      <c r="F240" s="62">
        <v>0</v>
      </c>
      <c r="G240" s="62">
        <v>1500</v>
      </c>
      <c r="H240" s="54">
        <f>G240</f>
        <v>1500</v>
      </c>
      <c r="I240" s="54">
        <v>0</v>
      </c>
      <c r="J240" s="54">
        <f t="shared" si="81"/>
        <v>0</v>
      </c>
      <c r="K240" s="54" t="e">
        <f t="shared" si="82"/>
        <v>#DIV/0!</v>
      </c>
    </row>
    <row r="241" spans="2:11" ht="25.5" x14ac:dyDescent="0.25">
      <c r="B241" s="106">
        <v>3224</v>
      </c>
      <c r="C241" s="107"/>
      <c r="D241" s="108"/>
      <c r="E241" s="51" t="s">
        <v>160</v>
      </c>
      <c r="F241" s="62">
        <v>0</v>
      </c>
      <c r="G241" s="62">
        <v>3150</v>
      </c>
      <c r="H241" s="62">
        <f>G241</f>
        <v>3150</v>
      </c>
      <c r="I241" s="62">
        <v>0</v>
      </c>
      <c r="J241" s="54">
        <f t="shared" si="81"/>
        <v>0</v>
      </c>
      <c r="K241" s="54" t="e">
        <f t="shared" si="82"/>
        <v>#DIV/0!</v>
      </c>
    </row>
    <row r="242" spans="2:11" x14ac:dyDescent="0.25">
      <c r="B242" s="214">
        <v>3225</v>
      </c>
      <c r="C242" s="214"/>
      <c r="D242" s="214"/>
      <c r="E242" s="51" t="s">
        <v>201</v>
      </c>
      <c r="F242" s="62"/>
      <c r="G242" s="62">
        <v>850</v>
      </c>
      <c r="H242" s="62">
        <f>G242</f>
        <v>850</v>
      </c>
      <c r="I242" s="62"/>
      <c r="J242" s="54">
        <f t="shared" si="81"/>
        <v>0</v>
      </c>
      <c r="K242" s="54" t="e">
        <f t="shared" si="82"/>
        <v>#DIV/0!</v>
      </c>
    </row>
    <row r="243" spans="2:11" x14ac:dyDescent="0.25">
      <c r="B243" s="214">
        <v>3227</v>
      </c>
      <c r="C243" s="214"/>
      <c r="D243" s="214"/>
      <c r="E243" s="51" t="s">
        <v>241</v>
      </c>
      <c r="F243" s="62"/>
      <c r="G243" s="62">
        <v>1500</v>
      </c>
      <c r="H243" s="62">
        <f>G243</f>
        <v>1500</v>
      </c>
      <c r="I243" s="62"/>
      <c r="J243" s="54">
        <f t="shared" si="81"/>
        <v>0</v>
      </c>
      <c r="K243" s="54" t="e">
        <f t="shared" si="82"/>
        <v>#DIV/0!</v>
      </c>
    </row>
    <row r="244" spans="2:11" x14ac:dyDescent="0.25">
      <c r="B244" s="211">
        <v>323</v>
      </c>
      <c r="C244" s="212"/>
      <c r="D244" s="213"/>
      <c r="E244" s="51" t="s">
        <v>162</v>
      </c>
      <c r="F244" s="62">
        <f>F247+F250+F249++F245+F246+F248</f>
        <v>2012.77</v>
      </c>
      <c r="G244" s="62">
        <f>G247+G250+G249++G245+G246+G248</f>
        <v>26873</v>
      </c>
      <c r="H244" s="62">
        <f t="shared" ref="H244:I244" si="100">H247+H250+H249++H245+H246+H248</f>
        <v>26873</v>
      </c>
      <c r="I244" s="62">
        <f t="shared" si="100"/>
        <v>0</v>
      </c>
      <c r="J244" s="54">
        <f t="shared" si="81"/>
        <v>0</v>
      </c>
      <c r="K244" s="54">
        <f t="shared" si="82"/>
        <v>0</v>
      </c>
    </row>
    <row r="245" spans="2:11" x14ac:dyDescent="0.25">
      <c r="B245" s="106">
        <v>3231</v>
      </c>
      <c r="C245" s="107"/>
      <c r="D245" s="108"/>
      <c r="E245" s="108" t="s">
        <v>163</v>
      </c>
      <c r="F245" s="62">
        <v>200</v>
      </c>
      <c r="G245" s="62">
        <v>0</v>
      </c>
      <c r="H245" s="62">
        <f t="shared" ref="H245:H250" si="101">G245</f>
        <v>0</v>
      </c>
      <c r="I245" s="62">
        <v>0</v>
      </c>
      <c r="J245" s="54" t="e">
        <f t="shared" si="81"/>
        <v>#DIV/0!</v>
      </c>
      <c r="K245" s="54">
        <f t="shared" si="82"/>
        <v>0</v>
      </c>
    </row>
    <row r="246" spans="2:11" x14ac:dyDescent="0.25">
      <c r="B246" s="106">
        <v>3232</v>
      </c>
      <c r="C246" s="107"/>
      <c r="D246" s="108"/>
      <c r="E246" s="108" t="s">
        <v>164</v>
      </c>
      <c r="F246" s="62">
        <v>0</v>
      </c>
      <c r="G246" s="62">
        <v>950</v>
      </c>
      <c r="H246" s="62">
        <f t="shared" si="101"/>
        <v>950</v>
      </c>
      <c r="I246" s="62">
        <v>0</v>
      </c>
      <c r="J246" s="54">
        <f t="shared" si="81"/>
        <v>0</v>
      </c>
      <c r="K246" s="54" t="e">
        <f t="shared" si="82"/>
        <v>#DIV/0!</v>
      </c>
    </row>
    <row r="247" spans="2:11" x14ac:dyDescent="0.25">
      <c r="B247" s="211">
        <v>3233</v>
      </c>
      <c r="C247" s="212"/>
      <c r="D247" s="213"/>
      <c r="E247" s="108" t="s">
        <v>165</v>
      </c>
      <c r="F247" s="62">
        <v>0</v>
      </c>
      <c r="G247" s="62">
        <v>10923</v>
      </c>
      <c r="H247" s="54">
        <f t="shared" si="101"/>
        <v>10923</v>
      </c>
      <c r="I247" s="54">
        <v>0</v>
      </c>
      <c r="J247" s="54">
        <f t="shared" si="81"/>
        <v>0</v>
      </c>
      <c r="K247" s="54" t="e">
        <f t="shared" si="82"/>
        <v>#DIV/0!</v>
      </c>
    </row>
    <row r="248" spans="2:11" x14ac:dyDescent="0.25">
      <c r="B248" s="106">
        <v>3235</v>
      </c>
      <c r="C248" s="107"/>
      <c r="D248" s="108"/>
      <c r="E248" s="51" t="s">
        <v>167</v>
      </c>
      <c r="F248" s="62"/>
      <c r="G248" s="62">
        <v>4000</v>
      </c>
      <c r="H248" s="54">
        <f t="shared" si="101"/>
        <v>4000</v>
      </c>
      <c r="I248" s="54">
        <v>0</v>
      </c>
      <c r="J248" s="54">
        <f t="shared" si="81"/>
        <v>0</v>
      </c>
      <c r="K248" s="54" t="e">
        <f t="shared" si="82"/>
        <v>#DIV/0!</v>
      </c>
    </row>
    <row r="249" spans="2:11" x14ac:dyDescent="0.25">
      <c r="B249" s="106">
        <v>3237</v>
      </c>
      <c r="C249" s="107"/>
      <c r="D249" s="108"/>
      <c r="E249" s="108" t="s">
        <v>169</v>
      </c>
      <c r="F249" s="62">
        <v>1812.77</v>
      </c>
      <c r="G249" s="62">
        <v>10000</v>
      </c>
      <c r="H249" s="54">
        <f t="shared" si="101"/>
        <v>10000</v>
      </c>
      <c r="I249" s="54">
        <v>0</v>
      </c>
      <c r="J249" s="54">
        <f t="shared" si="81"/>
        <v>0</v>
      </c>
      <c r="K249" s="54">
        <f t="shared" si="82"/>
        <v>0</v>
      </c>
    </row>
    <row r="250" spans="2:11" x14ac:dyDescent="0.25">
      <c r="B250" s="211">
        <v>3239</v>
      </c>
      <c r="C250" s="212"/>
      <c r="D250" s="213"/>
      <c r="E250" s="108" t="s">
        <v>171</v>
      </c>
      <c r="F250" s="62">
        <v>0</v>
      </c>
      <c r="G250" s="62">
        <v>1000</v>
      </c>
      <c r="H250" s="54">
        <f t="shared" si="101"/>
        <v>1000</v>
      </c>
      <c r="I250" s="54">
        <v>0</v>
      </c>
      <c r="J250" s="54">
        <f t="shared" si="81"/>
        <v>0</v>
      </c>
      <c r="K250" s="54" t="e">
        <f t="shared" si="82"/>
        <v>#DIV/0!</v>
      </c>
    </row>
    <row r="251" spans="2:11" ht="25.5" x14ac:dyDescent="0.25">
      <c r="B251" s="214">
        <v>324</v>
      </c>
      <c r="C251" s="214"/>
      <c r="D251" s="214"/>
      <c r="E251" s="51" t="s">
        <v>202</v>
      </c>
      <c r="F251" s="62">
        <f>F252</f>
        <v>0</v>
      </c>
      <c r="G251" s="62">
        <f>G252</f>
        <v>2500</v>
      </c>
      <c r="H251" s="62">
        <f t="shared" ref="H251:I251" si="102">H252</f>
        <v>2500</v>
      </c>
      <c r="I251" s="62">
        <f t="shared" si="102"/>
        <v>0</v>
      </c>
      <c r="J251" s="54">
        <f t="shared" si="81"/>
        <v>0</v>
      </c>
      <c r="K251" s="54" t="e">
        <f t="shared" si="82"/>
        <v>#DIV/0!</v>
      </c>
    </row>
    <row r="252" spans="2:11" ht="25.5" x14ac:dyDescent="0.25">
      <c r="B252" s="214">
        <v>3241</v>
      </c>
      <c r="C252" s="214"/>
      <c r="D252" s="214"/>
      <c r="E252" s="51" t="s">
        <v>202</v>
      </c>
      <c r="F252" s="62">
        <v>0</v>
      </c>
      <c r="G252" s="62">
        <v>2500</v>
      </c>
      <c r="H252" s="54">
        <f>G252</f>
        <v>2500</v>
      </c>
      <c r="I252" s="54">
        <v>0</v>
      </c>
      <c r="J252" s="54">
        <f t="shared" si="81"/>
        <v>0</v>
      </c>
      <c r="K252" s="54" t="e">
        <f t="shared" si="82"/>
        <v>#DIV/0!</v>
      </c>
    </row>
    <row r="253" spans="2:11" x14ac:dyDescent="0.25">
      <c r="B253" s="211">
        <v>329</v>
      </c>
      <c r="C253" s="212"/>
      <c r="D253" s="213"/>
      <c r="E253" s="51" t="s">
        <v>173</v>
      </c>
      <c r="F253" s="62">
        <f>F254+F255+F256</f>
        <v>926.28</v>
      </c>
      <c r="G253" s="62">
        <f>SUM(G254:G256)</f>
        <v>5500</v>
      </c>
      <c r="H253" s="62">
        <f>SUM(H254:H256)</f>
        <v>5500</v>
      </c>
      <c r="I253" s="62">
        <f t="shared" ref="I253" si="103">SUM(I254:I256)</f>
        <v>0</v>
      </c>
      <c r="J253" s="54">
        <f t="shared" si="81"/>
        <v>0</v>
      </c>
      <c r="K253" s="54">
        <f t="shared" si="82"/>
        <v>0</v>
      </c>
    </row>
    <row r="254" spans="2:11" x14ac:dyDescent="0.25">
      <c r="B254" s="211">
        <v>3293</v>
      </c>
      <c r="C254" s="212"/>
      <c r="D254" s="213"/>
      <c r="E254" s="108" t="s">
        <v>175</v>
      </c>
      <c r="F254" s="62">
        <v>613.78</v>
      </c>
      <c r="G254" s="62">
        <v>3500</v>
      </c>
      <c r="H254" s="54">
        <f>G254</f>
        <v>3500</v>
      </c>
      <c r="I254" s="54">
        <v>0</v>
      </c>
      <c r="J254" s="54">
        <f t="shared" si="81"/>
        <v>0</v>
      </c>
      <c r="K254" s="54">
        <f t="shared" si="82"/>
        <v>0</v>
      </c>
    </row>
    <row r="255" spans="2:11" x14ac:dyDescent="0.25">
      <c r="B255" s="106">
        <v>3294</v>
      </c>
      <c r="C255" s="107"/>
      <c r="D255" s="108"/>
      <c r="E255" s="108" t="s">
        <v>208</v>
      </c>
      <c r="F255" s="62">
        <v>0</v>
      </c>
      <c r="G255" s="62">
        <v>2000</v>
      </c>
      <c r="H255" s="54">
        <f>G255</f>
        <v>2000</v>
      </c>
      <c r="I255" s="54">
        <v>0</v>
      </c>
      <c r="J255" s="54">
        <f t="shared" si="81"/>
        <v>0</v>
      </c>
      <c r="K255" s="54" t="e">
        <f t="shared" si="82"/>
        <v>#DIV/0!</v>
      </c>
    </row>
    <row r="256" spans="2:11" ht="15.95" customHeight="1" x14ac:dyDescent="0.25">
      <c r="B256" s="214">
        <v>3299</v>
      </c>
      <c r="C256" s="214"/>
      <c r="D256" s="214"/>
      <c r="E256" s="51" t="s">
        <v>173</v>
      </c>
      <c r="F256" s="62">
        <v>312.5</v>
      </c>
      <c r="G256" s="62">
        <v>0</v>
      </c>
      <c r="H256" s="54">
        <f>G256</f>
        <v>0</v>
      </c>
      <c r="I256" s="54">
        <v>0</v>
      </c>
      <c r="J256" s="54" t="e">
        <f t="shared" si="81"/>
        <v>#DIV/0!</v>
      </c>
      <c r="K256" s="54">
        <f t="shared" si="82"/>
        <v>0</v>
      </c>
    </row>
    <row r="257" spans="2:11" x14ac:dyDescent="0.25">
      <c r="B257" s="214">
        <v>4</v>
      </c>
      <c r="C257" s="214"/>
      <c r="D257" s="214"/>
      <c r="E257" s="51" t="s">
        <v>6</v>
      </c>
      <c r="F257" s="62">
        <f>F261+F258</f>
        <v>671.06</v>
      </c>
      <c r="G257" s="62">
        <f t="shared" ref="G257:I257" si="104">G261+G258</f>
        <v>32700</v>
      </c>
      <c r="H257" s="62">
        <f t="shared" si="104"/>
        <v>32700</v>
      </c>
      <c r="I257" s="62">
        <f t="shared" si="104"/>
        <v>0</v>
      </c>
      <c r="J257" s="54">
        <f t="shared" si="81"/>
        <v>0</v>
      </c>
      <c r="K257" s="54">
        <f t="shared" si="82"/>
        <v>0</v>
      </c>
    </row>
    <row r="258" spans="2:11" ht="25.5" x14ac:dyDescent="0.25">
      <c r="B258" s="214">
        <v>41</v>
      </c>
      <c r="C258" s="214"/>
      <c r="D258" s="214"/>
      <c r="E258" s="51" t="s">
        <v>245</v>
      </c>
      <c r="F258" s="62">
        <f>F259</f>
        <v>0</v>
      </c>
      <c r="G258" s="62">
        <f t="shared" ref="G258:I258" si="105">G259</f>
        <v>2000</v>
      </c>
      <c r="H258" s="62">
        <f t="shared" si="105"/>
        <v>2000</v>
      </c>
      <c r="I258" s="62">
        <f t="shared" si="105"/>
        <v>0</v>
      </c>
      <c r="J258" s="54">
        <f t="shared" si="81"/>
        <v>0</v>
      </c>
      <c r="K258" s="54" t="e">
        <f t="shared" si="82"/>
        <v>#DIV/0!</v>
      </c>
    </row>
    <row r="259" spans="2:11" x14ac:dyDescent="0.25">
      <c r="B259" s="211">
        <v>412</v>
      </c>
      <c r="C259" s="212"/>
      <c r="D259" s="213"/>
      <c r="E259" s="51" t="s">
        <v>221</v>
      </c>
      <c r="F259" s="62">
        <f>F260</f>
        <v>0</v>
      </c>
      <c r="G259" s="62">
        <f t="shared" ref="G259:I259" si="106">G260</f>
        <v>2000</v>
      </c>
      <c r="H259" s="62">
        <f t="shared" si="106"/>
        <v>2000</v>
      </c>
      <c r="I259" s="62">
        <f t="shared" si="106"/>
        <v>0</v>
      </c>
      <c r="J259" s="54">
        <f t="shared" si="81"/>
        <v>0</v>
      </c>
      <c r="K259" s="54" t="e">
        <f t="shared" si="82"/>
        <v>#DIV/0!</v>
      </c>
    </row>
    <row r="260" spans="2:11" x14ac:dyDescent="0.25">
      <c r="B260" s="211">
        <v>4123</v>
      </c>
      <c r="C260" s="212"/>
      <c r="D260" s="213"/>
      <c r="E260" s="108" t="s">
        <v>185</v>
      </c>
      <c r="F260" s="62">
        <v>0</v>
      </c>
      <c r="G260" s="62">
        <v>2000</v>
      </c>
      <c r="H260" s="62">
        <f>G260</f>
        <v>2000</v>
      </c>
      <c r="I260" s="62"/>
      <c r="J260" s="54">
        <f t="shared" si="81"/>
        <v>0</v>
      </c>
      <c r="K260" s="54" t="e">
        <f t="shared" si="82"/>
        <v>#DIV/0!</v>
      </c>
    </row>
    <row r="261" spans="2:11" ht="25.5" x14ac:dyDescent="0.25">
      <c r="B261" s="211">
        <v>42</v>
      </c>
      <c r="C261" s="212"/>
      <c r="D261" s="213"/>
      <c r="E261" s="108" t="s">
        <v>186</v>
      </c>
      <c r="F261" s="62">
        <f>F262+F266+F268</f>
        <v>671.06</v>
      </c>
      <c r="G261" s="62">
        <f>G262+G266+G268</f>
        <v>30700</v>
      </c>
      <c r="H261" s="62">
        <f>H262+H266+H268</f>
        <v>30700</v>
      </c>
      <c r="I261" s="62">
        <f>I262+I266+I268</f>
        <v>0</v>
      </c>
      <c r="J261" s="54">
        <f t="shared" si="81"/>
        <v>0</v>
      </c>
      <c r="K261" s="54">
        <f t="shared" si="82"/>
        <v>0</v>
      </c>
    </row>
    <row r="262" spans="2:11" x14ac:dyDescent="0.25">
      <c r="B262" s="211">
        <v>422</v>
      </c>
      <c r="C262" s="212"/>
      <c r="D262" s="213"/>
      <c r="E262" s="108" t="s">
        <v>187</v>
      </c>
      <c r="F262" s="62">
        <f>F263+F264</f>
        <v>671.06</v>
      </c>
      <c r="G262" s="62">
        <f>G263+G265</f>
        <v>29700</v>
      </c>
      <c r="H262" s="62">
        <f>H263+H264+H265</f>
        <v>29700</v>
      </c>
      <c r="I262" s="62">
        <v>0</v>
      </c>
      <c r="J262" s="54">
        <f t="shared" si="81"/>
        <v>0</v>
      </c>
      <c r="K262" s="54">
        <f t="shared" si="82"/>
        <v>0</v>
      </c>
    </row>
    <row r="263" spans="2:11" x14ac:dyDescent="0.25">
      <c r="B263" s="214">
        <v>4221</v>
      </c>
      <c r="C263" s="214"/>
      <c r="D263" s="214"/>
      <c r="E263" s="51" t="s">
        <v>94</v>
      </c>
      <c r="F263" s="62">
        <v>671.06</v>
      </c>
      <c r="G263" s="62">
        <v>17700</v>
      </c>
      <c r="H263" s="54">
        <f>G263</f>
        <v>17700</v>
      </c>
      <c r="I263" s="54">
        <v>0</v>
      </c>
      <c r="J263" s="54">
        <f t="shared" si="81"/>
        <v>0</v>
      </c>
      <c r="K263" s="54">
        <f t="shared" si="82"/>
        <v>0</v>
      </c>
    </row>
    <row r="264" spans="2:11" x14ac:dyDescent="0.25">
      <c r="B264" s="106">
        <v>4224</v>
      </c>
      <c r="C264" s="107"/>
      <c r="D264" s="108"/>
      <c r="E264" s="51" t="s">
        <v>188</v>
      </c>
      <c r="F264" s="62">
        <v>0</v>
      </c>
      <c r="G264" s="62">
        <v>0</v>
      </c>
      <c r="H264" s="62">
        <f>G264</f>
        <v>0</v>
      </c>
      <c r="I264" s="54">
        <v>0</v>
      </c>
      <c r="J264" s="54" t="e">
        <f t="shared" si="81"/>
        <v>#DIV/0!</v>
      </c>
      <c r="K264" s="54" t="e">
        <f t="shared" si="82"/>
        <v>#DIV/0!</v>
      </c>
    </row>
    <row r="265" spans="2:11" x14ac:dyDescent="0.25">
      <c r="B265" s="211">
        <v>4225</v>
      </c>
      <c r="C265" s="212"/>
      <c r="D265" s="213"/>
      <c r="E265" s="51" t="s">
        <v>189</v>
      </c>
      <c r="F265" s="62">
        <v>0</v>
      </c>
      <c r="G265" s="62">
        <v>12000</v>
      </c>
      <c r="H265" s="54">
        <f>G265</f>
        <v>12000</v>
      </c>
      <c r="I265" s="54"/>
      <c r="J265" s="54">
        <f t="shared" ref="J265:J328" si="107">I265/H265*100</f>
        <v>0</v>
      </c>
      <c r="K265" s="54" t="e">
        <f t="shared" ref="K265:K328" si="108">I265/F265*100</f>
        <v>#DIV/0!</v>
      </c>
    </row>
    <row r="266" spans="2:11" ht="25.5" x14ac:dyDescent="0.25">
      <c r="B266" s="211">
        <v>424</v>
      </c>
      <c r="C266" s="212"/>
      <c r="D266" s="213"/>
      <c r="E266" s="108" t="s">
        <v>250</v>
      </c>
      <c r="F266" s="62">
        <f>F267</f>
        <v>0</v>
      </c>
      <c r="G266" s="62">
        <f t="shared" ref="G266:I266" si="109">G267</f>
        <v>1000</v>
      </c>
      <c r="H266" s="62">
        <f t="shared" si="109"/>
        <v>1000</v>
      </c>
      <c r="I266" s="62">
        <f t="shared" si="109"/>
        <v>0</v>
      </c>
      <c r="J266" s="54">
        <f t="shared" si="107"/>
        <v>0</v>
      </c>
      <c r="K266" s="54" t="e">
        <f t="shared" si="108"/>
        <v>#DIV/0!</v>
      </c>
    </row>
    <row r="267" spans="2:11" x14ac:dyDescent="0.25">
      <c r="B267" s="211">
        <v>4241</v>
      </c>
      <c r="C267" s="212"/>
      <c r="D267" s="213"/>
      <c r="E267" s="108" t="s">
        <v>222</v>
      </c>
      <c r="F267" s="62">
        <v>0</v>
      </c>
      <c r="G267" s="62">
        <v>1000</v>
      </c>
      <c r="H267" s="54">
        <f>G267</f>
        <v>1000</v>
      </c>
      <c r="I267" s="54"/>
      <c r="J267" s="54">
        <f t="shared" si="107"/>
        <v>0</v>
      </c>
      <c r="K267" s="54" t="e">
        <f t="shared" si="108"/>
        <v>#DIV/0!</v>
      </c>
    </row>
    <row r="268" spans="2:11" x14ac:dyDescent="0.25">
      <c r="B268" s="211">
        <v>426</v>
      </c>
      <c r="C268" s="212"/>
      <c r="D268" s="213"/>
      <c r="E268" s="108" t="s">
        <v>191</v>
      </c>
      <c r="F268" s="62">
        <f>F269</f>
        <v>0</v>
      </c>
      <c r="G268" s="62">
        <f t="shared" ref="G268:H268" si="110">G269</f>
        <v>0</v>
      </c>
      <c r="H268" s="62">
        <f t="shared" si="110"/>
        <v>0</v>
      </c>
      <c r="I268" s="62">
        <v>0</v>
      </c>
      <c r="J268" s="54" t="e">
        <f t="shared" si="107"/>
        <v>#DIV/0!</v>
      </c>
      <c r="K268" s="54" t="e">
        <f t="shared" si="108"/>
        <v>#DIV/0!</v>
      </c>
    </row>
    <row r="269" spans="2:11" x14ac:dyDescent="0.25">
      <c r="B269" s="214">
        <v>4262</v>
      </c>
      <c r="C269" s="214"/>
      <c r="D269" s="214"/>
      <c r="E269" s="51" t="s">
        <v>192</v>
      </c>
      <c r="F269" s="62">
        <v>0</v>
      </c>
      <c r="G269" s="62">
        <v>0</v>
      </c>
      <c r="H269" s="54">
        <v>0</v>
      </c>
      <c r="I269" s="54">
        <v>0</v>
      </c>
      <c r="J269" s="54" t="e">
        <f t="shared" si="107"/>
        <v>#DIV/0!</v>
      </c>
      <c r="K269" s="54" t="e">
        <f t="shared" si="108"/>
        <v>#DIV/0!</v>
      </c>
    </row>
    <row r="270" spans="2:11" ht="15" customHeight="1" x14ac:dyDescent="0.25">
      <c r="B270" s="215" t="s">
        <v>214</v>
      </c>
      <c r="C270" s="216"/>
      <c r="D270" s="217"/>
      <c r="E270" s="105"/>
      <c r="F270" s="62"/>
      <c r="G270" s="62"/>
      <c r="H270" s="54"/>
      <c r="I270" s="54"/>
      <c r="J270" s="54" t="e">
        <f t="shared" si="107"/>
        <v>#DIV/0!</v>
      </c>
      <c r="K270" s="54" t="e">
        <f t="shared" si="108"/>
        <v>#DIV/0!</v>
      </c>
    </row>
    <row r="271" spans="2:11" ht="38.25" x14ac:dyDescent="0.25">
      <c r="B271" s="215" t="s">
        <v>335</v>
      </c>
      <c r="C271" s="216"/>
      <c r="D271" s="217"/>
      <c r="E271" s="105" t="s">
        <v>296</v>
      </c>
      <c r="F271" s="62"/>
      <c r="G271" s="62"/>
      <c r="H271" s="54"/>
      <c r="I271" s="54" t="s">
        <v>302</v>
      </c>
      <c r="J271" s="54" t="e">
        <f t="shared" si="107"/>
        <v>#VALUE!</v>
      </c>
      <c r="K271" s="54" t="e">
        <f t="shared" si="108"/>
        <v>#VALUE!</v>
      </c>
    </row>
    <row r="272" spans="2:11" x14ac:dyDescent="0.25">
      <c r="B272" s="215">
        <v>5052</v>
      </c>
      <c r="C272" s="216"/>
      <c r="D272" s="217"/>
      <c r="E272" s="105" t="s">
        <v>295</v>
      </c>
      <c r="F272" s="62">
        <f>F273+F301</f>
        <v>2195.02</v>
      </c>
      <c r="G272" s="62">
        <f>G273+G301</f>
        <v>0</v>
      </c>
      <c r="H272" s="62">
        <f t="shared" ref="H272" si="111">H273+H301</f>
        <v>0</v>
      </c>
      <c r="I272" s="62">
        <f>I273+I301</f>
        <v>358.1</v>
      </c>
      <c r="J272" s="54" t="e">
        <f t="shared" si="107"/>
        <v>#DIV/0!</v>
      </c>
      <c r="K272" s="54">
        <f t="shared" si="108"/>
        <v>16.314202148499788</v>
      </c>
    </row>
    <row r="273" spans="2:11" x14ac:dyDescent="0.25">
      <c r="B273" s="211">
        <v>3</v>
      </c>
      <c r="C273" s="212"/>
      <c r="D273" s="213"/>
      <c r="E273" s="108" t="s">
        <v>4</v>
      </c>
      <c r="F273" s="62">
        <f>F274+F281</f>
        <v>2195.02</v>
      </c>
      <c r="G273" s="62">
        <f>G274+G281</f>
        <v>0</v>
      </c>
      <c r="H273" s="62">
        <f t="shared" ref="H273:I273" si="112">H274+H281</f>
        <v>0</v>
      </c>
      <c r="I273" s="62">
        <f t="shared" si="112"/>
        <v>358.1</v>
      </c>
      <c r="J273" s="54" t="e">
        <f t="shared" si="107"/>
        <v>#DIV/0!</v>
      </c>
      <c r="K273" s="54">
        <f t="shared" si="108"/>
        <v>16.314202148499788</v>
      </c>
    </row>
    <row r="274" spans="2:11" x14ac:dyDescent="0.25">
      <c r="B274" s="211">
        <v>31</v>
      </c>
      <c r="C274" s="212"/>
      <c r="D274" s="213"/>
      <c r="E274" s="108" t="s">
        <v>5</v>
      </c>
      <c r="F274" s="62">
        <f>F275+F279+F277</f>
        <v>0</v>
      </c>
      <c r="G274" s="62">
        <f t="shared" ref="G274:H274" si="113">G275+G279+G277</f>
        <v>0</v>
      </c>
      <c r="H274" s="62">
        <f t="shared" si="113"/>
        <v>0</v>
      </c>
      <c r="I274" s="62">
        <f>I275+I279+I277</f>
        <v>0</v>
      </c>
      <c r="J274" s="54" t="e">
        <f t="shared" si="107"/>
        <v>#DIV/0!</v>
      </c>
      <c r="K274" s="54" t="e">
        <f t="shared" si="108"/>
        <v>#DIV/0!</v>
      </c>
    </row>
    <row r="275" spans="2:11" x14ac:dyDescent="0.25">
      <c r="B275" s="211">
        <v>311</v>
      </c>
      <c r="C275" s="212"/>
      <c r="D275" s="213"/>
      <c r="E275" s="108" t="s">
        <v>34</v>
      </c>
      <c r="F275" s="62">
        <f>F276</f>
        <v>0</v>
      </c>
      <c r="G275" s="62">
        <f>G276</f>
        <v>0</v>
      </c>
      <c r="H275" s="62">
        <f t="shared" ref="H275:I275" si="114">H276</f>
        <v>0</v>
      </c>
      <c r="I275" s="62">
        <f t="shared" si="114"/>
        <v>0</v>
      </c>
      <c r="J275" s="54" t="e">
        <f t="shared" si="107"/>
        <v>#DIV/0!</v>
      </c>
      <c r="K275" s="54" t="e">
        <f t="shared" si="108"/>
        <v>#DIV/0!</v>
      </c>
    </row>
    <row r="276" spans="2:11" x14ac:dyDescent="0.25">
      <c r="B276" s="214">
        <v>3111</v>
      </c>
      <c r="C276" s="214"/>
      <c r="D276" s="214"/>
      <c r="E276" s="51" t="s">
        <v>35</v>
      </c>
      <c r="F276" s="62">
        <v>0</v>
      </c>
      <c r="G276" s="62">
        <v>0</v>
      </c>
      <c r="H276" s="54">
        <v>0</v>
      </c>
      <c r="I276" s="54">
        <v>0</v>
      </c>
      <c r="J276" s="54" t="e">
        <f t="shared" si="107"/>
        <v>#DIV/0!</v>
      </c>
      <c r="K276" s="54" t="e">
        <f t="shared" si="108"/>
        <v>#DIV/0!</v>
      </c>
    </row>
    <row r="277" spans="2:11" x14ac:dyDescent="0.25">
      <c r="B277" s="214">
        <v>312</v>
      </c>
      <c r="C277" s="214"/>
      <c r="D277" s="214"/>
      <c r="E277" s="51" t="s">
        <v>150</v>
      </c>
      <c r="F277" s="62">
        <f>F278</f>
        <v>0</v>
      </c>
      <c r="G277" s="62">
        <f t="shared" ref="G277:I277" si="115">G278</f>
        <v>0</v>
      </c>
      <c r="H277" s="62">
        <f t="shared" si="115"/>
        <v>0</v>
      </c>
      <c r="I277" s="62">
        <f t="shared" si="115"/>
        <v>0</v>
      </c>
      <c r="J277" s="54" t="e">
        <f t="shared" si="107"/>
        <v>#DIV/0!</v>
      </c>
      <c r="K277" s="54" t="e">
        <f t="shared" si="108"/>
        <v>#DIV/0!</v>
      </c>
    </row>
    <row r="278" spans="2:11" x14ac:dyDescent="0.25">
      <c r="B278" s="214">
        <v>3121</v>
      </c>
      <c r="C278" s="214"/>
      <c r="D278" s="214"/>
      <c r="E278" s="51" t="s">
        <v>150</v>
      </c>
      <c r="F278" s="62">
        <v>0</v>
      </c>
      <c r="G278" s="62">
        <v>0</v>
      </c>
      <c r="H278" s="62">
        <v>0</v>
      </c>
      <c r="I278" s="62">
        <v>0</v>
      </c>
      <c r="J278" s="54" t="e">
        <f t="shared" si="107"/>
        <v>#DIV/0!</v>
      </c>
      <c r="K278" s="54" t="e">
        <f t="shared" si="108"/>
        <v>#DIV/0!</v>
      </c>
    </row>
    <row r="279" spans="2:11" x14ac:dyDescent="0.25">
      <c r="B279" s="214">
        <v>313</v>
      </c>
      <c r="C279" s="214"/>
      <c r="D279" s="214"/>
      <c r="E279" s="51" t="s">
        <v>151</v>
      </c>
      <c r="F279" s="62">
        <f>F280</f>
        <v>0</v>
      </c>
      <c r="G279" s="62">
        <f>G280</f>
        <v>0</v>
      </c>
      <c r="H279" s="62">
        <f t="shared" ref="H279:I279" si="116">H280</f>
        <v>0</v>
      </c>
      <c r="I279" s="62">
        <f t="shared" si="116"/>
        <v>0</v>
      </c>
      <c r="J279" s="54" t="e">
        <f t="shared" si="107"/>
        <v>#DIV/0!</v>
      </c>
      <c r="K279" s="54" t="e">
        <f t="shared" si="108"/>
        <v>#DIV/0!</v>
      </c>
    </row>
    <row r="280" spans="2:11" ht="25.5" x14ac:dyDescent="0.25">
      <c r="B280" s="211">
        <v>3132</v>
      </c>
      <c r="C280" s="212"/>
      <c r="D280" s="213"/>
      <c r="E280" s="51" t="s">
        <v>152</v>
      </c>
      <c r="F280" s="62">
        <v>0</v>
      </c>
      <c r="G280" s="62">
        <v>0</v>
      </c>
      <c r="H280" s="54">
        <v>0</v>
      </c>
      <c r="I280" s="54">
        <v>0</v>
      </c>
      <c r="J280" s="54" t="e">
        <f t="shared" si="107"/>
        <v>#DIV/0!</v>
      </c>
      <c r="K280" s="54" t="e">
        <f t="shared" si="108"/>
        <v>#DIV/0!</v>
      </c>
    </row>
    <row r="281" spans="2:11" x14ac:dyDescent="0.25">
      <c r="B281" s="211">
        <v>32</v>
      </c>
      <c r="C281" s="212"/>
      <c r="D281" s="213"/>
      <c r="E281" s="108" t="s">
        <v>13</v>
      </c>
      <c r="F281" s="62">
        <f>F282+F287+F293+F298</f>
        <v>2195.02</v>
      </c>
      <c r="G281" s="62">
        <f>G282+G287+G293+G298</f>
        <v>0</v>
      </c>
      <c r="H281" s="62">
        <f>H282+H287+H293+H298</f>
        <v>0</v>
      </c>
      <c r="I281" s="62">
        <f>I282+I287+I293+I298</f>
        <v>358.1</v>
      </c>
      <c r="J281" s="54" t="e">
        <f t="shared" si="107"/>
        <v>#DIV/0!</v>
      </c>
      <c r="K281" s="54">
        <f t="shared" si="108"/>
        <v>16.314202148499788</v>
      </c>
    </row>
    <row r="282" spans="2:11" x14ac:dyDescent="0.25">
      <c r="B282" s="211">
        <v>321</v>
      </c>
      <c r="C282" s="212"/>
      <c r="D282" s="213"/>
      <c r="E282" s="108" t="s">
        <v>239</v>
      </c>
      <c r="F282" s="62">
        <f>F283+F284+F285+F286</f>
        <v>1935.28</v>
      </c>
      <c r="G282" s="62">
        <f t="shared" ref="G282:I282" si="117">G283+G284+G285+G286</f>
        <v>0</v>
      </c>
      <c r="H282" s="62">
        <f t="shared" si="117"/>
        <v>0</v>
      </c>
      <c r="I282" s="62">
        <f t="shared" si="117"/>
        <v>308.10000000000002</v>
      </c>
      <c r="J282" s="54" t="e">
        <f t="shared" si="107"/>
        <v>#DIV/0!</v>
      </c>
      <c r="K282" s="54">
        <f t="shared" si="108"/>
        <v>15.920176925302801</v>
      </c>
    </row>
    <row r="283" spans="2:11" x14ac:dyDescent="0.25">
      <c r="B283" s="214">
        <v>3211</v>
      </c>
      <c r="C283" s="214"/>
      <c r="D283" s="214"/>
      <c r="E283" s="51" t="s">
        <v>37</v>
      </c>
      <c r="F283" s="62">
        <v>1410.28</v>
      </c>
      <c r="G283" s="62">
        <v>0</v>
      </c>
      <c r="H283" s="54">
        <v>0</v>
      </c>
      <c r="I283" s="54">
        <v>308.10000000000002</v>
      </c>
      <c r="J283" s="54" t="e">
        <f t="shared" si="107"/>
        <v>#DIV/0!</v>
      </c>
      <c r="K283" s="54">
        <f t="shared" si="108"/>
        <v>21.846725472955729</v>
      </c>
    </row>
    <row r="284" spans="2:11" ht="25.5" x14ac:dyDescent="0.25">
      <c r="B284" s="214">
        <v>3212</v>
      </c>
      <c r="C284" s="214"/>
      <c r="D284" s="214"/>
      <c r="E284" s="51" t="s">
        <v>207</v>
      </c>
      <c r="F284" s="62">
        <v>0</v>
      </c>
      <c r="G284" s="62">
        <v>0</v>
      </c>
      <c r="H284" s="54">
        <f>G284</f>
        <v>0</v>
      </c>
      <c r="I284" s="54">
        <v>0</v>
      </c>
      <c r="J284" s="54" t="e">
        <f t="shared" si="107"/>
        <v>#DIV/0!</v>
      </c>
      <c r="K284" s="54" t="e">
        <f t="shared" si="108"/>
        <v>#DIV/0!</v>
      </c>
    </row>
    <row r="285" spans="2:11" x14ac:dyDescent="0.25">
      <c r="B285" s="214">
        <v>3213</v>
      </c>
      <c r="C285" s="214"/>
      <c r="D285" s="214"/>
      <c r="E285" s="51" t="s">
        <v>155</v>
      </c>
      <c r="F285" s="62">
        <v>525</v>
      </c>
      <c r="G285" s="62">
        <v>0</v>
      </c>
      <c r="H285" s="54">
        <v>0</v>
      </c>
      <c r="I285" s="54">
        <v>0</v>
      </c>
      <c r="J285" s="54" t="e">
        <f t="shared" si="107"/>
        <v>#DIV/0!</v>
      </c>
      <c r="K285" s="54">
        <f t="shared" si="108"/>
        <v>0</v>
      </c>
    </row>
    <row r="286" spans="2:11" x14ac:dyDescent="0.25">
      <c r="B286" s="214">
        <v>3214</v>
      </c>
      <c r="C286" s="214"/>
      <c r="D286" s="214"/>
      <c r="E286" s="51" t="s">
        <v>156</v>
      </c>
      <c r="F286" s="62">
        <v>0</v>
      </c>
      <c r="G286" s="62">
        <v>0</v>
      </c>
      <c r="H286" s="54">
        <f>G286</f>
        <v>0</v>
      </c>
      <c r="I286" s="54">
        <v>0</v>
      </c>
      <c r="J286" s="54" t="e">
        <f t="shared" si="107"/>
        <v>#DIV/0!</v>
      </c>
      <c r="K286" s="54" t="e">
        <f t="shared" si="108"/>
        <v>#DIV/0!</v>
      </c>
    </row>
    <row r="287" spans="2:11" x14ac:dyDescent="0.25">
      <c r="B287" s="211">
        <v>322</v>
      </c>
      <c r="C287" s="212"/>
      <c r="D287" s="213"/>
      <c r="E287" s="51" t="s">
        <v>157</v>
      </c>
      <c r="F287" s="62">
        <f>F291+F292+F289+F288+F290</f>
        <v>113.59</v>
      </c>
      <c r="G287" s="62">
        <f t="shared" ref="G287:I287" si="118">G291+G292+G289+G288+G290</f>
        <v>0</v>
      </c>
      <c r="H287" s="62">
        <f t="shared" si="118"/>
        <v>0</v>
      </c>
      <c r="I287" s="62">
        <f t="shared" si="118"/>
        <v>50</v>
      </c>
      <c r="J287" s="54" t="e">
        <f t="shared" si="107"/>
        <v>#DIV/0!</v>
      </c>
      <c r="K287" s="54">
        <f t="shared" si="108"/>
        <v>44.017959327405585</v>
      </c>
    </row>
    <row r="288" spans="2:11" x14ac:dyDescent="0.25">
      <c r="B288" s="211">
        <v>3221</v>
      </c>
      <c r="C288" s="212"/>
      <c r="D288" s="213"/>
      <c r="E288" s="108" t="s">
        <v>158</v>
      </c>
      <c r="F288" s="62">
        <v>20.6</v>
      </c>
      <c r="G288" s="62">
        <v>0</v>
      </c>
      <c r="H288" s="62">
        <v>0</v>
      </c>
      <c r="I288" s="62">
        <v>0</v>
      </c>
      <c r="J288" s="54" t="e">
        <f t="shared" si="107"/>
        <v>#DIV/0!</v>
      </c>
      <c r="K288" s="54">
        <f t="shared" si="108"/>
        <v>0</v>
      </c>
    </row>
    <row r="289" spans="2:11" x14ac:dyDescent="0.25">
      <c r="B289" s="211">
        <v>3222</v>
      </c>
      <c r="C289" s="212"/>
      <c r="D289" s="213"/>
      <c r="E289" s="108" t="s">
        <v>251</v>
      </c>
      <c r="F289" s="62">
        <v>0</v>
      </c>
      <c r="G289" s="62">
        <v>0</v>
      </c>
      <c r="H289" s="62">
        <v>0</v>
      </c>
      <c r="I289" s="62">
        <v>50</v>
      </c>
      <c r="J289" s="54" t="e">
        <f t="shared" si="107"/>
        <v>#DIV/0!</v>
      </c>
      <c r="K289" s="54" t="e">
        <f t="shared" si="108"/>
        <v>#DIV/0!</v>
      </c>
    </row>
    <row r="290" spans="2:11" ht="25.5" x14ac:dyDescent="0.25">
      <c r="B290" s="106">
        <v>3224</v>
      </c>
      <c r="C290" s="107"/>
      <c r="D290" s="108"/>
      <c r="E290" s="51" t="s">
        <v>160</v>
      </c>
      <c r="F290" s="62">
        <v>0</v>
      </c>
      <c r="G290" s="62">
        <v>0</v>
      </c>
      <c r="H290" s="62">
        <v>0</v>
      </c>
      <c r="I290" s="62">
        <v>0</v>
      </c>
      <c r="J290" s="54" t="e">
        <f t="shared" si="107"/>
        <v>#DIV/0!</v>
      </c>
      <c r="K290" s="54" t="e">
        <f t="shared" si="108"/>
        <v>#DIV/0!</v>
      </c>
    </row>
    <row r="291" spans="2:11" x14ac:dyDescent="0.25">
      <c r="B291" s="211">
        <v>3225</v>
      </c>
      <c r="C291" s="212"/>
      <c r="D291" s="213"/>
      <c r="E291" s="108" t="s">
        <v>201</v>
      </c>
      <c r="F291" s="62">
        <v>0</v>
      </c>
      <c r="G291" s="62">
        <v>0</v>
      </c>
      <c r="H291" s="54">
        <f>G291</f>
        <v>0</v>
      </c>
      <c r="I291" s="54">
        <v>0</v>
      </c>
      <c r="J291" s="54" t="e">
        <f t="shared" si="107"/>
        <v>#DIV/0!</v>
      </c>
      <c r="K291" s="54" t="e">
        <f t="shared" si="108"/>
        <v>#DIV/0!</v>
      </c>
    </row>
    <row r="292" spans="2:11" x14ac:dyDescent="0.25">
      <c r="B292" s="106">
        <v>3227</v>
      </c>
      <c r="C292" s="107"/>
      <c r="D292" s="108"/>
      <c r="E292" s="51" t="s">
        <v>241</v>
      </c>
      <c r="F292" s="62">
        <v>92.99</v>
      </c>
      <c r="G292" s="62">
        <v>0</v>
      </c>
      <c r="H292" s="62">
        <v>0</v>
      </c>
      <c r="I292" s="62">
        <v>0</v>
      </c>
      <c r="J292" s="54" t="e">
        <f t="shared" si="107"/>
        <v>#DIV/0!</v>
      </c>
      <c r="K292" s="54">
        <f t="shared" si="108"/>
        <v>0</v>
      </c>
    </row>
    <row r="293" spans="2:11" x14ac:dyDescent="0.25">
      <c r="B293" s="211">
        <v>323</v>
      </c>
      <c r="C293" s="212"/>
      <c r="D293" s="213"/>
      <c r="E293" s="51" t="s">
        <v>162</v>
      </c>
      <c r="F293" s="62">
        <f>SUM(F294:F297)</f>
        <v>146.15</v>
      </c>
      <c r="G293" s="62">
        <f>SUM(G294:G297)</f>
        <v>0</v>
      </c>
      <c r="H293" s="62">
        <f t="shared" ref="H293:I293" si="119">SUM(H294:H297)</f>
        <v>0</v>
      </c>
      <c r="I293" s="62">
        <f t="shared" si="119"/>
        <v>0</v>
      </c>
      <c r="J293" s="54" t="e">
        <f t="shared" si="107"/>
        <v>#DIV/0!</v>
      </c>
      <c r="K293" s="54">
        <f t="shared" si="108"/>
        <v>0</v>
      </c>
    </row>
    <row r="294" spans="2:11" x14ac:dyDescent="0.25">
      <c r="B294" s="211">
        <v>3233</v>
      </c>
      <c r="C294" s="212"/>
      <c r="D294" s="213"/>
      <c r="E294" s="108" t="s">
        <v>165</v>
      </c>
      <c r="F294" s="62">
        <v>0</v>
      </c>
      <c r="G294" s="62">
        <v>0</v>
      </c>
      <c r="H294" s="54">
        <f>G294</f>
        <v>0</v>
      </c>
      <c r="I294" s="54">
        <v>0</v>
      </c>
      <c r="J294" s="54" t="e">
        <f t="shared" si="107"/>
        <v>#DIV/0!</v>
      </c>
      <c r="K294" s="54" t="e">
        <f t="shared" si="108"/>
        <v>#DIV/0!</v>
      </c>
    </row>
    <row r="295" spans="2:11" x14ac:dyDescent="0.25">
      <c r="B295" s="211">
        <v>3235</v>
      </c>
      <c r="C295" s="212"/>
      <c r="D295" s="213"/>
      <c r="E295" s="108" t="s">
        <v>167</v>
      </c>
      <c r="F295" s="62">
        <v>0</v>
      </c>
      <c r="G295" s="62">
        <v>0</v>
      </c>
      <c r="H295" s="54">
        <v>0</v>
      </c>
      <c r="I295" s="54">
        <v>0</v>
      </c>
      <c r="J295" s="54" t="e">
        <f t="shared" si="107"/>
        <v>#DIV/0!</v>
      </c>
      <c r="K295" s="54" t="e">
        <f t="shared" si="108"/>
        <v>#DIV/0!</v>
      </c>
    </row>
    <row r="296" spans="2:11" x14ac:dyDescent="0.25">
      <c r="B296" s="211">
        <v>3237</v>
      </c>
      <c r="C296" s="212"/>
      <c r="D296" s="213"/>
      <c r="E296" s="108" t="s">
        <v>169</v>
      </c>
      <c r="F296" s="62">
        <v>0</v>
      </c>
      <c r="G296" s="62">
        <v>0</v>
      </c>
      <c r="H296" s="54">
        <f>G296</f>
        <v>0</v>
      </c>
      <c r="I296" s="54">
        <v>0</v>
      </c>
      <c r="J296" s="54" t="e">
        <f t="shared" si="107"/>
        <v>#DIV/0!</v>
      </c>
      <c r="K296" s="54" t="e">
        <f t="shared" si="108"/>
        <v>#DIV/0!</v>
      </c>
    </row>
    <row r="297" spans="2:11" x14ac:dyDescent="0.25">
      <c r="B297" s="211">
        <v>3239</v>
      </c>
      <c r="C297" s="212"/>
      <c r="D297" s="213"/>
      <c r="E297" s="108" t="s">
        <v>171</v>
      </c>
      <c r="F297" s="62">
        <v>146.15</v>
      </c>
      <c r="G297" s="62">
        <v>0</v>
      </c>
      <c r="H297" s="54">
        <f>G297</f>
        <v>0</v>
      </c>
      <c r="I297" s="54">
        <v>0</v>
      </c>
      <c r="J297" s="54" t="e">
        <f t="shared" si="107"/>
        <v>#DIV/0!</v>
      </c>
      <c r="K297" s="54">
        <f t="shared" si="108"/>
        <v>0</v>
      </c>
    </row>
    <row r="298" spans="2:11" x14ac:dyDescent="0.25">
      <c r="B298" s="211">
        <v>329</v>
      </c>
      <c r="C298" s="212"/>
      <c r="D298" s="213"/>
      <c r="E298" s="51" t="s">
        <v>173</v>
      </c>
      <c r="F298" s="62">
        <f>F299+F300</f>
        <v>0</v>
      </c>
      <c r="G298" s="62">
        <f t="shared" ref="G298:I298" si="120">G299+G300</f>
        <v>0</v>
      </c>
      <c r="H298" s="62">
        <f t="shared" si="120"/>
        <v>0</v>
      </c>
      <c r="I298" s="62">
        <f t="shared" si="120"/>
        <v>0</v>
      </c>
      <c r="J298" s="54" t="e">
        <f t="shared" si="107"/>
        <v>#DIV/0!</v>
      </c>
      <c r="K298" s="54" t="e">
        <f t="shared" si="108"/>
        <v>#DIV/0!</v>
      </c>
    </row>
    <row r="299" spans="2:11" x14ac:dyDescent="0.25">
      <c r="B299" s="211">
        <v>3293</v>
      </c>
      <c r="C299" s="212"/>
      <c r="D299" s="213"/>
      <c r="E299" s="108" t="s">
        <v>175</v>
      </c>
      <c r="F299" s="62">
        <v>0</v>
      </c>
      <c r="G299" s="62">
        <v>0</v>
      </c>
      <c r="H299" s="54">
        <f>G299</f>
        <v>0</v>
      </c>
      <c r="I299" s="54">
        <v>0</v>
      </c>
      <c r="J299" s="54" t="e">
        <f t="shared" si="107"/>
        <v>#DIV/0!</v>
      </c>
      <c r="K299" s="54" t="e">
        <f t="shared" si="108"/>
        <v>#DIV/0!</v>
      </c>
    </row>
    <row r="300" spans="2:11" x14ac:dyDescent="0.25">
      <c r="B300" s="106">
        <v>3299</v>
      </c>
      <c r="C300" s="107"/>
      <c r="D300" s="108"/>
      <c r="E300" s="51" t="s">
        <v>173</v>
      </c>
      <c r="F300" s="62">
        <v>0</v>
      </c>
      <c r="G300" s="62">
        <v>0</v>
      </c>
      <c r="H300" s="62">
        <v>0</v>
      </c>
      <c r="I300" s="62">
        <v>0</v>
      </c>
      <c r="J300" s="54" t="e">
        <f t="shared" si="107"/>
        <v>#DIV/0!</v>
      </c>
      <c r="K300" s="54" t="e">
        <f t="shared" si="108"/>
        <v>#DIV/0!</v>
      </c>
    </row>
    <row r="301" spans="2:11" x14ac:dyDescent="0.25">
      <c r="B301" s="214">
        <v>4</v>
      </c>
      <c r="C301" s="214"/>
      <c r="D301" s="214"/>
      <c r="E301" s="51" t="s">
        <v>6</v>
      </c>
      <c r="F301" s="62">
        <f t="shared" ref="F301:G303" si="121">F302</f>
        <v>0</v>
      </c>
      <c r="G301" s="62">
        <v>0</v>
      </c>
      <c r="H301" s="62">
        <f t="shared" ref="H301:I301" si="122">H302</f>
        <v>0</v>
      </c>
      <c r="I301" s="62">
        <f t="shared" si="122"/>
        <v>0</v>
      </c>
      <c r="J301" s="54" t="e">
        <f t="shared" si="107"/>
        <v>#DIV/0!</v>
      </c>
      <c r="K301" s="54" t="e">
        <f t="shared" si="108"/>
        <v>#DIV/0!</v>
      </c>
    </row>
    <row r="302" spans="2:11" ht="25.5" x14ac:dyDescent="0.25">
      <c r="B302" s="211">
        <v>42</v>
      </c>
      <c r="C302" s="212"/>
      <c r="D302" s="213"/>
      <c r="E302" s="108" t="s">
        <v>186</v>
      </c>
      <c r="F302" s="62">
        <f t="shared" si="121"/>
        <v>0</v>
      </c>
      <c r="G302" s="62">
        <f t="shared" si="121"/>
        <v>0</v>
      </c>
      <c r="H302" s="62">
        <f t="shared" ref="H302:I302" si="123">H303</f>
        <v>0</v>
      </c>
      <c r="I302" s="62">
        <f t="shared" si="123"/>
        <v>0</v>
      </c>
      <c r="J302" s="54" t="e">
        <f t="shared" si="107"/>
        <v>#DIV/0!</v>
      </c>
      <c r="K302" s="54" t="e">
        <f t="shared" si="108"/>
        <v>#DIV/0!</v>
      </c>
    </row>
    <row r="303" spans="2:11" x14ac:dyDescent="0.25">
      <c r="B303" s="211">
        <v>422</v>
      </c>
      <c r="C303" s="212"/>
      <c r="D303" s="213"/>
      <c r="E303" s="108" t="s">
        <v>187</v>
      </c>
      <c r="F303" s="62">
        <f t="shared" si="121"/>
        <v>0</v>
      </c>
      <c r="G303" s="62">
        <f t="shared" si="121"/>
        <v>0</v>
      </c>
      <c r="H303" s="62">
        <f t="shared" ref="H303:I303" si="124">H304</f>
        <v>0</v>
      </c>
      <c r="I303" s="62">
        <f t="shared" si="124"/>
        <v>0</v>
      </c>
      <c r="J303" s="54" t="e">
        <f t="shared" si="107"/>
        <v>#DIV/0!</v>
      </c>
      <c r="K303" s="54" t="e">
        <f t="shared" si="108"/>
        <v>#DIV/0!</v>
      </c>
    </row>
    <row r="304" spans="2:11" x14ac:dyDescent="0.25">
      <c r="B304" s="214">
        <v>4221</v>
      </c>
      <c r="C304" s="214"/>
      <c r="D304" s="214"/>
      <c r="E304" s="51" t="s">
        <v>94</v>
      </c>
      <c r="F304" s="62"/>
      <c r="G304" s="62">
        <v>0</v>
      </c>
      <c r="H304" s="54">
        <f>G304</f>
        <v>0</v>
      </c>
      <c r="I304" s="54">
        <v>0</v>
      </c>
      <c r="J304" s="54" t="e">
        <f t="shared" si="107"/>
        <v>#DIV/0!</v>
      </c>
      <c r="K304" s="54" t="e">
        <f t="shared" si="108"/>
        <v>#DIV/0!</v>
      </c>
    </row>
    <row r="305" spans="2:13" x14ac:dyDescent="0.25">
      <c r="B305" s="218" t="s">
        <v>214</v>
      </c>
      <c r="C305" s="218"/>
      <c r="D305" s="218"/>
      <c r="E305" s="105" t="s">
        <v>196</v>
      </c>
      <c r="F305" s="62"/>
      <c r="G305" s="62"/>
      <c r="H305" s="54"/>
      <c r="I305" s="54"/>
      <c r="J305" s="54" t="e">
        <f t="shared" si="107"/>
        <v>#DIV/0!</v>
      </c>
      <c r="K305" s="54" t="e">
        <f t="shared" si="108"/>
        <v>#DIV/0!</v>
      </c>
    </row>
    <row r="306" spans="2:13" ht="38.25" x14ac:dyDescent="0.25">
      <c r="B306" s="215" t="s">
        <v>334</v>
      </c>
      <c r="C306" s="216"/>
      <c r="D306" s="217"/>
      <c r="E306" s="105" t="s">
        <v>296</v>
      </c>
      <c r="F306" s="62"/>
      <c r="G306" s="62"/>
      <c r="H306" s="54"/>
      <c r="I306" s="54"/>
      <c r="J306" s="54" t="e">
        <f t="shared" si="107"/>
        <v>#DIV/0!</v>
      </c>
      <c r="K306" s="54" t="e">
        <f t="shared" si="108"/>
        <v>#DIV/0!</v>
      </c>
    </row>
    <row r="307" spans="2:13" x14ac:dyDescent="0.25">
      <c r="B307" s="215">
        <v>5011</v>
      </c>
      <c r="C307" s="216"/>
      <c r="D307" s="217"/>
      <c r="E307" s="105" t="s">
        <v>295</v>
      </c>
      <c r="F307" s="62">
        <f>F308+F346</f>
        <v>148362.35</v>
      </c>
      <c r="G307" s="62">
        <f>G308+G346</f>
        <v>297787</v>
      </c>
      <c r="H307" s="62">
        <f t="shared" ref="H307" si="125">H308+H346</f>
        <v>297787</v>
      </c>
      <c r="I307" s="62">
        <f>I308+I346</f>
        <v>113311.79000000001</v>
      </c>
      <c r="J307" s="54">
        <f t="shared" si="107"/>
        <v>38.05128833696569</v>
      </c>
      <c r="K307" s="54">
        <f t="shared" si="108"/>
        <v>76.375030457525099</v>
      </c>
    </row>
    <row r="308" spans="2:13" x14ac:dyDescent="0.25">
      <c r="B308" s="211">
        <v>3</v>
      </c>
      <c r="C308" s="212"/>
      <c r="D308" s="213"/>
      <c r="E308" s="108" t="s">
        <v>4</v>
      </c>
      <c r="F308" s="62">
        <f>F309+F316+F343</f>
        <v>133914.38</v>
      </c>
      <c r="G308" s="62">
        <f>G309+G316+G343</f>
        <v>258287</v>
      </c>
      <c r="H308" s="62">
        <f t="shared" ref="H308" si="126">H309+H316+H343</f>
        <v>258287</v>
      </c>
      <c r="I308" s="62">
        <f>I309+I316+I343</f>
        <v>109917.19</v>
      </c>
      <c r="J308" s="54">
        <f t="shared" si="107"/>
        <v>42.556222341813566</v>
      </c>
      <c r="K308" s="54">
        <f t="shared" si="108"/>
        <v>82.080199303465392</v>
      </c>
      <c r="M308" s="83"/>
    </row>
    <row r="309" spans="2:13" x14ac:dyDescent="0.25">
      <c r="B309" s="211">
        <v>31</v>
      </c>
      <c r="C309" s="212"/>
      <c r="D309" s="213"/>
      <c r="E309" s="108" t="s">
        <v>5</v>
      </c>
      <c r="F309" s="62">
        <f>F310+F312+F314</f>
        <v>79354.179999999993</v>
      </c>
      <c r="G309" s="62">
        <f>G310+G312+G314</f>
        <v>243963</v>
      </c>
      <c r="H309" s="62">
        <f t="shared" ref="H309" si="127">H310+H312+H314</f>
        <v>243963</v>
      </c>
      <c r="I309" s="62">
        <f>I310+I312+I314</f>
        <v>85436.23000000001</v>
      </c>
      <c r="J309" s="54">
        <f t="shared" si="107"/>
        <v>35.020158794571309</v>
      </c>
      <c r="K309" s="54">
        <f t="shared" si="108"/>
        <v>107.66443557226604</v>
      </c>
    </row>
    <row r="310" spans="2:13" x14ac:dyDescent="0.25">
      <c r="B310" s="211">
        <v>311</v>
      </c>
      <c r="C310" s="212"/>
      <c r="D310" s="213"/>
      <c r="E310" s="108" t="s">
        <v>34</v>
      </c>
      <c r="F310" s="62">
        <f>F311</f>
        <v>66055.11</v>
      </c>
      <c r="G310" s="62">
        <f>G311</f>
        <v>204948</v>
      </c>
      <c r="H310" s="62">
        <f t="shared" ref="H310" si="128">H311</f>
        <v>204948</v>
      </c>
      <c r="I310" s="62">
        <f>I311</f>
        <v>70986.55</v>
      </c>
      <c r="J310" s="54">
        <f t="shared" si="107"/>
        <v>34.63637117707907</v>
      </c>
      <c r="K310" s="54">
        <f t="shared" si="108"/>
        <v>107.46564497432523</v>
      </c>
    </row>
    <row r="311" spans="2:13" x14ac:dyDescent="0.25">
      <c r="B311" s="214">
        <v>3111</v>
      </c>
      <c r="C311" s="214"/>
      <c r="D311" s="214"/>
      <c r="E311" s="51" t="s">
        <v>35</v>
      </c>
      <c r="F311" s="62">
        <v>66055.11</v>
      </c>
      <c r="G311" s="62">
        <v>204948</v>
      </c>
      <c r="H311" s="54">
        <f>G311</f>
        <v>204948</v>
      </c>
      <c r="I311" s="54">
        <v>70986.55</v>
      </c>
      <c r="J311" s="54">
        <f t="shared" si="107"/>
        <v>34.63637117707907</v>
      </c>
      <c r="K311" s="54">
        <f t="shared" si="108"/>
        <v>107.46564497432523</v>
      </c>
    </row>
    <row r="312" spans="2:13" x14ac:dyDescent="0.25">
      <c r="B312" s="224">
        <v>312</v>
      </c>
      <c r="C312" s="225"/>
      <c r="D312" s="226"/>
      <c r="E312" s="51" t="s">
        <v>150</v>
      </c>
      <c r="F312" s="62">
        <f>F313</f>
        <v>2400</v>
      </c>
      <c r="G312" s="62">
        <f>G313</f>
        <v>5600</v>
      </c>
      <c r="H312" s="62">
        <f t="shared" ref="H312:I312" si="129">H313</f>
        <v>5600</v>
      </c>
      <c r="I312" s="62">
        <f t="shared" si="129"/>
        <v>2400</v>
      </c>
      <c r="J312" s="54">
        <f t="shared" si="107"/>
        <v>42.857142857142854</v>
      </c>
      <c r="K312" s="54">
        <f t="shared" si="108"/>
        <v>100</v>
      </c>
    </row>
    <row r="313" spans="2:13" x14ac:dyDescent="0.25">
      <c r="B313" s="224">
        <v>3121</v>
      </c>
      <c r="C313" s="225"/>
      <c r="D313" s="226"/>
      <c r="E313" s="51" t="s">
        <v>150</v>
      </c>
      <c r="F313" s="62">
        <v>2400</v>
      </c>
      <c r="G313" s="62">
        <v>5600</v>
      </c>
      <c r="H313" s="54">
        <f>G313</f>
        <v>5600</v>
      </c>
      <c r="I313" s="54">
        <v>2400</v>
      </c>
      <c r="J313" s="54">
        <f t="shared" si="107"/>
        <v>42.857142857142854</v>
      </c>
      <c r="K313" s="54">
        <f t="shared" si="108"/>
        <v>100</v>
      </c>
    </row>
    <row r="314" spans="2:13" x14ac:dyDescent="0.25">
      <c r="B314" s="214">
        <v>313</v>
      </c>
      <c r="C314" s="214"/>
      <c r="D314" s="214"/>
      <c r="E314" s="51" t="s">
        <v>151</v>
      </c>
      <c r="F314" s="62">
        <f>F315</f>
        <v>10899.07</v>
      </c>
      <c r="G314" s="62">
        <f>G315</f>
        <v>33415</v>
      </c>
      <c r="H314" s="62">
        <f>H315</f>
        <v>33415</v>
      </c>
      <c r="I314" s="62">
        <f t="shared" ref="I314" si="130">I315</f>
        <v>12049.68</v>
      </c>
      <c r="J314" s="54">
        <f t="shared" si="107"/>
        <v>36.060691306299567</v>
      </c>
      <c r="K314" s="54">
        <f t="shared" si="108"/>
        <v>110.55695577696079</v>
      </c>
    </row>
    <row r="315" spans="2:13" ht="25.5" x14ac:dyDescent="0.25">
      <c r="B315" s="211">
        <v>3132</v>
      </c>
      <c r="C315" s="212"/>
      <c r="D315" s="213"/>
      <c r="E315" s="51" t="s">
        <v>152</v>
      </c>
      <c r="F315" s="62">
        <v>10899.07</v>
      </c>
      <c r="G315" s="62">
        <v>33415</v>
      </c>
      <c r="H315" s="54">
        <f>G315</f>
        <v>33415</v>
      </c>
      <c r="I315" s="54">
        <v>12049.68</v>
      </c>
      <c r="J315" s="54">
        <f t="shared" si="107"/>
        <v>36.060691306299567</v>
      </c>
      <c r="K315" s="54">
        <f t="shared" si="108"/>
        <v>110.55695577696079</v>
      </c>
    </row>
    <row r="316" spans="2:13" x14ac:dyDescent="0.25">
      <c r="B316" s="211">
        <v>32</v>
      </c>
      <c r="C316" s="212"/>
      <c r="D316" s="213"/>
      <c r="E316" s="108" t="s">
        <v>13</v>
      </c>
      <c r="F316" s="62">
        <f>F317+F322+F328+F336+F338</f>
        <v>43114.200000000004</v>
      </c>
      <c r="G316" s="62">
        <f>G317+G322+G328+G336+G338</f>
        <v>14324</v>
      </c>
      <c r="H316" s="62">
        <f t="shared" ref="H316" si="131">H317+H322+H328+H336+H338</f>
        <v>14324</v>
      </c>
      <c r="I316" s="62">
        <f>I317+I322+I328+I336+I338</f>
        <v>24480.959999999999</v>
      </c>
      <c r="J316" s="54">
        <f t="shared" si="107"/>
        <v>170.90868472493716</v>
      </c>
      <c r="K316" s="54">
        <f t="shared" si="108"/>
        <v>56.781663581836142</v>
      </c>
    </row>
    <row r="317" spans="2:13" x14ac:dyDescent="0.25">
      <c r="B317" s="211">
        <v>321</v>
      </c>
      <c r="C317" s="212"/>
      <c r="D317" s="213"/>
      <c r="E317" s="108" t="s">
        <v>239</v>
      </c>
      <c r="F317" s="62">
        <v>27376.16</v>
      </c>
      <c r="G317" s="62">
        <f>SUM(G318:G321)</f>
        <v>7230</v>
      </c>
      <c r="H317" s="62">
        <f t="shared" ref="H317" si="132">SUM(H318:H321)</f>
        <v>7230</v>
      </c>
      <c r="I317" s="62">
        <f>SUM(I318:I321)</f>
        <v>17415.86</v>
      </c>
      <c r="J317" s="54">
        <f t="shared" si="107"/>
        <v>240.8832641770401</v>
      </c>
      <c r="K317" s="54">
        <f t="shared" si="108"/>
        <v>63.616884179519708</v>
      </c>
    </row>
    <row r="318" spans="2:13" x14ac:dyDescent="0.25">
      <c r="B318" s="214">
        <v>3211</v>
      </c>
      <c r="C318" s="214"/>
      <c r="D318" s="214"/>
      <c r="E318" s="51" t="s">
        <v>37</v>
      </c>
      <c r="F318" s="62">
        <v>16101.91</v>
      </c>
      <c r="G318" s="62">
        <v>1048</v>
      </c>
      <c r="H318" s="54">
        <f>G318</f>
        <v>1048</v>
      </c>
      <c r="I318" s="54">
        <v>9873.94</v>
      </c>
      <c r="J318" s="54">
        <f t="shared" si="107"/>
        <v>942.16984732824437</v>
      </c>
      <c r="K318" s="54">
        <f t="shared" si="108"/>
        <v>61.321545083781992</v>
      </c>
    </row>
    <row r="319" spans="2:13" ht="25.5" x14ac:dyDescent="0.25">
      <c r="B319" s="214">
        <v>3212</v>
      </c>
      <c r="C319" s="214"/>
      <c r="D319" s="214"/>
      <c r="E319" s="51" t="s">
        <v>207</v>
      </c>
      <c r="F319" s="62">
        <v>1593.7</v>
      </c>
      <c r="G319" s="62">
        <v>5632</v>
      </c>
      <c r="H319" s="54">
        <f>G319</f>
        <v>5632</v>
      </c>
      <c r="I319" s="54">
        <v>813.86</v>
      </c>
      <c r="J319" s="54">
        <f t="shared" si="107"/>
        <v>14.450639204545453</v>
      </c>
      <c r="K319" s="54">
        <f t="shared" si="108"/>
        <v>51.067327602434588</v>
      </c>
    </row>
    <row r="320" spans="2:13" x14ac:dyDescent="0.25">
      <c r="B320" s="214">
        <v>3213</v>
      </c>
      <c r="C320" s="214"/>
      <c r="D320" s="214"/>
      <c r="E320" s="51" t="s">
        <v>155</v>
      </c>
      <c r="F320" s="62">
        <v>9680.5499999999993</v>
      </c>
      <c r="G320" s="62">
        <v>550</v>
      </c>
      <c r="H320" s="54">
        <f>G320</f>
        <v>550</v>
      </c>
      <c r="I320" s="54">
        <v>6728.06</v>
      </c>
      <c r="J320" s="54">
        <f t="shared" si="107"/>
        <v>1223.2836363636363</v>
      </c>
      <c r="K320" s="54">
        <f t="shared" si="108"/>
        <v>69.500803156845436</v>
      </c>
    </row>
    <row r="321" spans="2:11" x14ac:dyDescent="0.25">
      <c r="B321" s="214">
        <v>3214</v>
      </c>
      <c r="C321" s="214"/>
      <c r="D321" s="214"/>
      <c r="E321" s="51" t="s">
        <v>156</v>
      </c>
      <c r="F321" s="62">
        <v>0</v>
      </c>
      <c r="G321" s="62">
        <v>0</v>
      </c>
      <c r="H321" s="54">
        <f t="shared" ref="H321" si="133">G321</f>
        <v>0</v>
      </c>
      <c r="I321" s="54">
        <v>0</v>
      </c>
      <c r="J321" s="54" t="e">
        <f t="shared" si="107"/>
        <v>#DIV/0!</v>
      </c>
      <c r="K321" s="54" t="e">
        <f t="shared" si="108"/>
        <v>#DIV/0!</v>
      </c>
    </row>
    <row r="322" spans="2:11" x14ac:dyDescent="0.25">
      <c r="B322" s="211">
        <v>322</v>
      </c>
      <c r="C322" s="212"/>
      <c r="D322" s="213"/>
      <c r="E322" s="51" t="s">
        <v>157</v>
      </c>
      <c r="F322" s="62">
        <f>SUM(F323:F327)</f>
        <v>2973.26</v>
      </c>
      <c r="G322" s="62">
        <f>SUM(G323:G327)</f>
        <v>0</v>
      </c>
      <c r="H322" s="62">
        <f t="shared" ref="H322" si="134">SUM(H323:H327)</f>
        <v>0</v>
      </c>
      <c r="I322" s="62">
        <f>SUM(I323:I327)</f>
        <v>3031.7799999999997</v>
      </c>
      <c r="J322" s="54" t="e">
        <f t="shared" si="107"/>
        <v>#DIV/0!</v>
      </c>
      <c r="K322" s="54">
        <f t="shared" si="108"/>
        <v>101.96820997827298</v>
      </c>
    </row>
    <row r="323" spans="2:11" x14ac:dyDescent="0.25">
      <c r="B323" s="211">
        <v>3221</v>
      </c>
      <c r="C323" s="212"/>
      <c r="D323" s="213"/>
      <c r="E323" s="108" t="s">
        <v>158</v>
      </c>
      <c r="F323" s="62">
        <v>78.2</v>
      </c>
      <c r="G323" s="62">
        <v>0</v>
      </c>
      <c r="H323" s="54">
        <v>0</v>
      </c>
      <c r="I323" s="54">
        <v>0</v>
      </c>
      <c r="J323" s="54" t="e">
        <f t="shared" si="107"/>
        <v>#DIV/0!</v>
      </c>
      <c r="K323" s="54">
        <f t="shared" si="108"/>
        <v>0</v>
      </c>
    </row>
    <row r="324" spans="2:11" x14ac:dyDescent="0.25">
      <c r="B324" s="211">
        <v>3222</v>
      </c>
      <c r="C324" s="212"/>
      <c r="D324" s="213"/>
      <c r="E324" s="108" t="s">
        <v>251</v>
      </c>
      <c r="F324" s="62">
        <v>932.46</v>
      </c>
      <c r="G324" s="62">
        <v>0</v>
      </c>
      <c r="H324" s="54">
        <v>0</v>
      </c>
      <c r="I324" s="54">
        <v>3003.79</v>
      </c>
      <c r="J324" s="54" t="e">
        <f t="shared" si="107"/>
        <v>#DIV/0!</v>
      </c>
      <c r="K324" s="54">
        <f t="shared" si="108"/>
        <v>322.13607017995412</v>
      </c>
    </row>
    <row r="325" spans="2:11" ht="25.5" x14ac:dyDescent="0.25">
      <c r="B325" s="211">
        <v>3224</v>
      </c>
      <c r="C325" s="212"/>
      <c r="D325" s="213"/>
      <c r="E325" s="108" t="s">
        <v>160</v>
      </c>
      <c r="F325" s="62">
        <v>275.87</v>
      </c>
      <c r="G325" s="62">
        <v>0</v>
      </c>
      <c r="H325" s="54">
        <v>0</v>
      </c>
      <c r="I325" s="54">
        <v>27.99</v>
      </c>
      <c r="J325" s="54" t="e">
        <f t="shared" si="107"/>
        <v>#DIV/0!</v>
      </c>
      <c r="K325" s="54">
        <f t="shared" si="108"/>
        <v>10.146083300105122</v>
      </c>
    </row>
    <row r="326" spans="2:11" x14ac:dyDescent="0.25">
      <c r="B326" s="211">
        <v>3225</v>
      </c>
      <c r="C326" s="212"/>
      <c r="D326" s="213"/>
      <c r="E326" s="108" t="s">
        <v>201</v>
      </c>
      <c r="F326" s="62">
        <v>1686.73</v>
      </c>
      <c r="G326" s="62">
        <v>0</v>
      </c>
      <c r="H326" s="54">
        <v>0</v>
      </c>
      <c r="I326" s="54">
        <v>0</v>
      </c>
      <c r="J326" s="54" t="e">
        <f t="shared" si="107"/>
        <v>#DIV/0!</v>
      </c>
      <c r="K326" s="54">
        <f t="shared" si="108"/>
        <v>0</v>
      </c>
    </row>
    <row r="327" spans="2:11" x14ac:dyDescent="0.25">
      <c r="B327" s="211">
        <v>3227</v>
      </c>
      <c r="C327" s="212"/>
      <c r="D327" s="213"/>
      <c r="E327" s="108" t="s">
        <v>161</v>
      </c>
      <c r="F327" s="62">
        <v>0</v>
      </c>
      <c r="G327" s="62">
        <v>0</v>
      </c>
      <c r="H327" s="54">
        <v>0</v>
      </c>
      <c r="I327" s="54">
        <v>0</v>
      </c>
      <c r="J327" s="54" t="e">
        <f t="shared" si="107"/>
        <v>#DIV/0!</v>
      </c>
      <c r="K327" s="54" t="e">
        <f t="shared" si="108"/>
        <v>#DIV/0!</v>
      </c>
    </row>
    <row r="328" spans="2:11" x14ac:dyDescent="0.25">
      <c r="B328" s="211">
        <v>323</v>
      </c>
      <c r="C328" s="212"/>
      <c r="D328" s="213"/>
      <c r="E328" s="51" t="s">
        <v>162</v>
      </c>
      <c r="F328" s="62">
        <f>SUM(F329:F335)</f>
        <v>9647.76</v>
      </c>
      <c r="G328" s="62">
        <f>SUM(G329:G335)</f>
        <v>6025</v>
      </c>
      <c r="H328" s="62">
        <f t="shared" ref="H328" si="135">SUM(H329:H335)</f>
        <v>6025</v>
      </c>
      <c r="I328" s="62">
        <f>SUM(I329:I335)</f>
        <v>2568.04</v>
      </c>
      <c r="J328" s="54">
        <f t="shared" si="107"/>
        <v>42.623070539419089</v>
      </c>
      <c r="K328" s="54">
        <f t="shared" si="108"/>
        <v>26.6179921556921</v>
      </c>
    </row>
    <row r="329" spans="2:11" x14ac:dyDescent="0.25">
      <c r="B329" s="211">
        <v>3231</v>
      </c>
      <c r="C329" s="212"/>
      <c r="D329" s="213"/>
      <c r="E329" s="61" t="s">
        <v>163</v>
      </c>
      <c r="F329" s="62">
        <v>0</v>
      </c>
      <c r="G329" s="62">
        <v>0</v>
      </c>
      <c r="H329" s="54">
        <v>0</v>
      </c>
      <c r="I329" s="54">
        <v>0</v>
      </c>
      <c r="J329" s="54" t="e">
        <f t="shared" ref="J329:J392" si="136">I329/H329*100</f>
        <v>#DIV/0!</v>
      </c>
      <c r="K329" s="54" t="e">
        <f t="shared" ref="K329:K392" si="137">I329/F329*100</f>
        <v>#DIV/0!</v>
      </c>
    </row>
    <row r="330" spans="2:11" x14ac:dyDescent="0.25">
      <c r="B330" s="211">
        <v>3232</v>
      </c>
      <c r="C330" s="212"/>
      <c r="D330" s="213"/>
      <c r="E330" s="61" t="s">
        <v>164</v>
      </c>
      <c r="F330" s="62">
        <v>0</v>
      </c>
      <c r="G330" s="62">
        <v>500</v>
      </c>
      <c r="H330" s="54">
        <f>G330</f>
        <v>500</v>
      </c>
      <c r="I330" s="54">
        <v>0</v>
      </c>
      <c r="J330" s="54">
        <f t="shared" si="136"/>
        <v>0</v>
      </c>
      <c r="K330" s="54" t="e">
        <f t="shared" si="137"/>
        <v>#DIV/0!</v>
      </c>
    </row>
    <row r="331" spans="2:11" x14ac:dyDescent="0.25">
      <c r="B331" s="211">
        <v>3233</v>
      </c>
      <c r="C331" s="212"/>
      <c r="D331" s="213"/>
      <c r="E331" s="108" t="s">
        <v>165</v>
      </c>
      <c r="F331" s="62">
        <v>4920</v>
      </c>
      <c r="G331" s="62">
        <v>1000</v>
      </c>
      <c r="H331" s="54">
        <f>G331</f>
        <v>1000</v>
      </c>
      <c r="I331" s="54">
        <v>0</v>
      </c>
      <c r="J331" s="54">
        <f t="shared" si="136"/>
        <v>0</v>
      </c>
      <c r="K331" s="54">
        <f t="shared" si="137"/>
        <v>0</v>
      </c>
    </row>
    <row r="332" spans="2:11" x14ac:dyDescent="0.25">
      <c r="B332" s="211">
        <v>3235</v>
      </c>
      <c r="C332" s="212"/>
      <c r="D332" s="213"/>
      <c r="E332" s="108" t="s">
        <v>167</v>
      </c>
      <c r="F332" s="62">
        <v>4185.8900000000003</v>
      </c>
      <c r="G332" s="62">
        <v>4325</v>
      </c>
      <c r="H332" s="54">
        <f>G332</f>
        <v>4325</v>
      </c>
      <c r="I332" s="54">
        <v>2568.04</v>
      </c>
      <c r="J332" s="54">
        <f t="shared" si="136"/>
        <v>59.376647398843929</v>
      </c>
      <c r="K332" s="54">
        <f t="shared" si="137"/>
        <v>61.349916027415908</v>
      </c>
    </row>
    <row r="333" spans="2:11" x14ac:dyDescent="0.25">
      <c r="B333" s="211">
        <v>3237</v>
      </c>
      <c r="C333" s="212"/>
      <c r="D333" s="213"/>
      <c r="E333" s="108" t="s">
        <v>169</v>
      </c>
      <c r="F333" s="62">
        <v>526.87</v>
      </c>
      <c r="G333" s="62">
        <v>0</v>
      </c>
      <c r="H333" s="54">
        <v>0</v>
      </c>
      <c r="I333" s="54">
        <v>0</v>
      </c>
      <c r="J333" s="54" t="e">
        <f t="shared" si="136"/>
        <v>#DIV/0!</v>
      </c>
      <c r="K333" s="54">
        <f t="shared" si="137"/>
        <v>0</v>
      </c>
    </row>
    <row r="334" spans="2:11" x14ac:dyDescent="0.25">
      <c r="B334" s="106">
        <v>3238</v>
      </c>
      <c r="C334" s="107"/>
      <c r="D334" s="108"/>
      <c r="E334" s="108" t="s">
        <v>170</v>
      </c>
      <c r="F334" s="62">
        <v>0</v>
      </c>
      <c r="G334" s="62">
        <v>0</v>
      </c>
      <c r="H334" s="54">
        <v>0</v>
      </c>
      <c r="I334" s="54">
        <v>0</v>
      </c>
      <c r="J334" s="54" t="e">
        <f t="shared" si="136"/>
        <v>#DIV/0!</v>
      </c>
      <c r="K334" s="54" t="e">
        <f t="shared" si="137"/>
        <v>#DIV/0!</v>
      </c>
    </row>
    <row r="335" spans="2:11" x14ac:dyDescent="0.25">
      <c r="B335" s="211">
        <v>3239</v>
      </c>
      <c r="C335" s="212"/>
      <c r="D335" s="213"/>
      <c r="E335" s="108" t="s">
        <v>171</v>
      </c>
      <c r="F335" s="62">
        <v>15</v>
      </c>
      <c r="G335" s="62">
        <v>200</v>
      </c>
      <c r="H335" s="54">
        <f>G335</f>
        <v>200</v>
      </c>
      <c r="I335" s="54">
        <v>0</v>
      </c>
      <c r="J335" s="54">
        <f t="shared" si="136"/>
        <v>0</v>
      </c>
      <c r="K335" s="54">
        <f t="shared" si="137"/>
        <v>0</v>
      </c>
    </row>
    <row r="336" spans="2:11" ht="25.5" x14ac:dyDescent="0.25">
      <c r="B336" s="214">
        <v>324</v>
      </c>
      <c r="C336" s="214"/>
      <c r="D336" s="214"/>
      <c r="E336" s="51" t="s">
        <v>202</v>
      </c>
      <c r="F336" s="62">
        <f>F337</f>
        <v>1249.47</v>
      </c>
      <c r="G336" s="62">
        <f>G337</f>
        <v>500</v>
      </c>
      <c r="H336" s="62">
        <f t="shared" ref="H336:I336" si="138">H337</f>
        <v>500</v>
      </c>
      <c r="I336" s="62">
        <f t="shared" si="138"/>
        <v>1215.5999999999999</v>
      </c>
      <c r="J336" s="54">
        <f t="shared" si="136"/>
        <v>243.12</v>
      </c>
      <c r="K336" s="54">
        <f t="shared" si="137"/>
        <v>97.289250642272322</v>
      </c>
    </row>
    <row r="337" spans="2:11" ht="25.5" x14ac:dyDescent="0.25">
      <c r="B337" s="214">
        <v>3241</v>
      </c>
      <c r="C337" s="214"/>
      <c r="D337" s="214"/>
      <c r="E337" s="51" t="s">
        <v>202</v>
      </c>
      <c r="F337" s="62">
        <v>1249.47</v>
      </c>
      <c r="G337" s="62">
        <v>500</v>
      </c>
      <c r="H337" s="54">
        <f>G337</f>
        <v>500</v>
      </c>
      <c r="I337" s="54">
        <v>1215.5999999999999</v>
      </c>
      <c r="J337" s="54">
        <f t="shared" si="136"/>
        <v>243.12</v>
      </c>
      <c r="K337" s="54">
        <f t="shared" si="137"/>
        <v>97.289250642272322</v>
      </c>
    </row>
    <row r="338" spans="2:11" x14ac:dyDescent="0.25">
      <c r="B338" s="211">
        <v>329</v>
      </c>
      <c r="C338" s="212"/>
      <c r="D338" s="213"/>
      <c r="E338" s="51" t="s">
        <v>173</v>
      </c>
      <c r="F338" s="62">
        <f>SUM(F339:F342)</f>
        <v>1867.55</v>
      </c>
      <c r="G338" s="62">
        <f t="shared" ref="G338:H338" si="139">SUM(G339:G342)</f>
        <v>569</v>
      </c>
      <c r="H338" s="62">
        <f t="shared" si="139"/>
        <v>569</v>
      </c>
      <c r="I338" s="62">
        <f>SUM(I339:I342)</f>
        <v>249.68</v>
      </c>
      <c r="J338" s="54">
        <f t="shared" si="136"/>
        <v>43.880492091388405</v>
      </c>
      <c r="K338" s="54">
        <f t="shared" si="137"/>
        <v>13.369387700463175</v>
      </c>
    </row>
    <row r="339" spans="2:11" x14ac:dyDescent="0.25">
      <c r="B339" s="106">
        <v>3293</v>
      </c>
      <c r="C339" s="107"/>
      <c r="D339" s="108"/>
      <c r="E339" s="61" t="s">
        <v>175</v>
      </c>
      <c r="F339" s="62">
        <v>325.2</v>
      </c>
      <c r="G339" s="62">
        <v>534</v>
      </c>
      <c r="H339" s="62">
        <f>G339</f>
        <v>534</v>
      </c>
      <c r="I339" s="62">
        <v>231.1</v>
      </c>
      <c r="J339" s="54">
        <f t="shared" si="136"/>
        <v>43.277153558052433</v>
      </c>
      <c r="K339" s="54">
        <f t="shared" si="137"/>
        <v>71.063960639606393</v>
      </c>
    </row>
    <row r="340" spans="2:11" x14ac:dyDescent="0.25">
      <c r="B340" s="211">
        <v>3294</v>
      </c>
      <c r="C340" s="212"/>
      <c r="D340" s="213"/>
      <c r="E340" s="108" t="s">
        <v>208</v>
      </c>
      <c r="F340" s="62">
        <v>93.34</v>
      </c>
      <c r="G340" s="62">
        <v>35</v>
      </c>
      <c r="H340" s="62">
        <f t="shared" ref="H340:H342" si="140">G340</f>
        <v>35</v>
      </c>
      <c r="I340" s="54">
        <v>0</v>
      </c>
      <c r="J340" s="54">
        <f t="shared" si="136"/>
        <v>0</v>
      </c>
      <c r="K340" s="54">
        <f t="shared" si="137"/>
        <v>0</v>
      </c>
    </row>
    <row r="341" spans="2:11" x14ac:dyDescent="0.25">
      <c r="B341" s="214">
        <v>3295</v>
      </c>
      <c r="C341" s="214"/>
      <c r="D341" s="214"/>
      <c r="E341" s="51" t="s">
        <v>176</v>
      </c>
      <c r="F341" s="62">
        <v>0</v>
      </c>
      <c r="G341" s="62">
        <v>0</v>
      </c>
      <c r="H341" s="62">
        <v>0</v>
      </c>
      <c r="I341" s="54">
        <v>18.579999999999998</v>
      </c>
      <c r="J341" s="54" t="e">
        <f t="shared" si="136"/>
        <v>#DIV/0!</v>
      </c>
      <c r="K341" s="54" t="e">
        <f t="shared" si="137"/>
        <v>#DIV/0!</v>
      </c>
    </row>
    <row r="342" spans="2:11" x14ac:dyDescent="0.25">
      <c r="B342" s="214">
        <v>3299</v>
      </c>
      <c r="C342" s="214"/>
      <c r="D342" s="214"/>
      <c r="E342" s="51" t="s">
        <v>173</v>
      </c>
      <c r="F342" s="62">
        <v>1449.01</v>
      </c>
      <c r="G342" s="62">
        <v>0</v>
      </c>
      <c r="H342" s="62">
        <f t="shared" si="140"/>
        <v>0</v>
      </c>
      <c r="I342" s="54">
        <v>0</v>
      </c>
      <c r="J342" s="54" t="e">
        <f t="shared" si="136"/>
        <v>#DIV/0!</v>
      </c>
      <c r="K342" s="54">
        <f t="shared" si="137"/>
        <v>0</v>
      </c>
    </row>
    <row r="343" spans="2:11" ht="25.5" x14ac:dyDescent="0.25">
      <c r="B343" s="214">
        <v>37</v>
      </c>
      <c r="C343" s="214"/>
      <c r="D343" s="214"/>
      <c r="E343" s="51" t="s">
        <v>219</v>
      </c>
      <c r="F343" s="62">
        <f>F344</f>
        <v>11446</v>
      </c>
      <c r="G343" s="62">
        <f>G344</f>
        <v>0</v>
      </c>
      <c r="H343" s="62">
        <f t="shared" ref="H343:I343" si="141">H344</f>
        <v>0</v>
      </c>
      <c r="I343" s="62">
        <f t="shared" si="141"/>
        <v>0</v>
      </c>
      <c r="J343" s="54" t="e">
        <f t="shared" si="136"/>
        <v>#DIV/0!</v>
      </c>
      <c r="K343" s="54">
        <f t="shared" si="137"/>
        <v>0</v>
      </c>
    </row>
    <row r="344" spans="2:11" ht="25.5" x14ac:dyDescent="0.25">
      <c r="B344" s="214">
        <v>372</v>
      </c>
      <c r="C344" s="214"/>
      <c r="D344" s="214"/>
      <c r="E344" s="51" t="s">
        <v>220</v>
      </c>
      <c r="F344" s="62">
        <f>F345</f>
        <v>11446</v>
      </c>
      <c r="G344" s="62">
        <f>G345</f>
        <v>0</v>
      </c>
      <c r="H344" s="62">
        <f t="shared" ref="H344:I344" si="142">H345</f>
        <v>0</v>
      </c>
      <c r="I344" s="62">
        <f t="shared" si="142"/>
        <v>0</v>
      </c>
      <c r="J344" s="54" t="e">
        <f t="shared" si="136"/>
        <v>#DIV/0!</v>
      </c>
      <c r="K344" s="54">
        <f t="shared" si="137"/>
        <v>0</v>
      </c>
    </row>
    <row r="345" spans="2:11" x14ac:dyDescent="0.25">
      <c r="B345" s="214">
        <v>3721</v>
      </c>
      <c r="C345" s="214"/>
      <c r="D345" s="214"/>
      <c r="E345" s="51" t="s">
        <v>184</v>
      </c>
      <c r="F345" s="62">
        <v>11446</v>
      </c>
      <c r="G345" s="62">
        <v>0</v>
      </c>
      <c r="H345" s="54">
        <v>0</v>
      </c>
      <c r="I345" s="54">
        <v>0</v>
      </c>
      <c r="J345" s="54" t="e">
        <f t="shared" si="136"/>
        <v>#DIV/0!</v>
      </c>
      <c r="K345" s="54">
        <f t="shared" si="137"/>
        <v>0</v>
      </c>
    </row>
    <row r="346" spans="2:11" x14ac:dyDescent="0.25">
      <c r="B346" s="214">
        <v>4</v>
      </c>
      <c r="C346" s="214"/>
      <c r="D346" s="214"/>
      <c r="E346" s="51" t="s">
        <v>6</v>
      </c>
      <c r="F346" s="62">
        <f>F347+F350</f>
        <v>14447.97</v>
      </c>
      <c r="G346" s="62">
        <f>G347+G350</f>
        <v>39500</v>
      </c>
      <c r="H346" s="62">
        <f t="shared" ref="H346:I346" si="143">H347+H350</f>
        <v>39500</v>
      </c>
      <c r="I346" s="62">
        <f t="shared" si="143"/>
        <v>3394.6</v>
      </c>
      <c r="J346" s="54">
        <f t="shared" si="136"/>
        <v>8.5939240506329124</v>
      </c>
      <c r="K346" s="54">
        <f t="shared" si="137"/>
        <v>23.49534225223336</v>
      </c>
    </row>
    <row r="347" spans="2:11" ht="25.5" x14ac:dyDescent="0.25">
      <c r="B347" s="214">
        <v>41</v>
      </c>
      <c r="C347" s="214"/>
      <c r="D347" s="214"/>
      <c r="E347" s="51" t="s">
        <v>245</v>
      </c>
      <c r="F347" s="62">
        <f>F348</f>
        <v>0</v>
      </c>
      <c r="G347" s="62">
        <f>G348</f>
        <v>1600</v>
      </c>
      <c r="H347" s="62">
        <f t="shared" ref="H347:I347" si="144">H348</f>
        <v>1600</v>
      </c>
      <c r="I347" s="62">
        <f t="shared" si="144"/>
        <v>0</v>
      </c>
      <c r="J347" s="54">
        <f t="shared" si="136"/>
        <v>0</v>
      </c>
      <c r="K347" s="54" t="e">
        <f t="shared" si="137"/>
        <v>#DIV/0!</v>
      </c>
    </row>
    <row r="348" spans="2:11" x14ac:dyDescent="0.25">
      <c r="B348" s="211">
        <v>412</v>
      </c>
      <c r="C348" s="212"/>
      <c r="D348" s="213"/>
      <c r="E348" s="51" t="s">
        <v>221</v>
      </c>
      <c r="F348" s="62">
        <f>F349</f>
        <v>0</v>
      </c>
      <c r="G348" s="62">
        <f>G349</f>
        <v>1600</v>
      </c>
      <c r="H348" s="62">
        <f t="shared" ref="H348:I348" si="145">H349</f>
        <v>1600</v>
      </c>
      <c r="I348" s="62">
        <f t="shared" si="145"/>
        <v>0</v>
      </c>
      <c r="J348" s="54">
        <f t="shared" si="136"/>
        <v>0</v>
      </c>
      <c r="K348" s="54" t="e">
        <f t="shared" si="137"/>
        <v>#DIV/0!</v>
      </c>
    </row>
    <row r="349" spans="2:11" x14ac:dyDescent="0.25">
      <c r="B349" s="211">
        <v>4123</v>
      </c>
      <c r="C349" s="212"/>
      <c r="D349" s="213"/>
      <c r="E349" s="108" t="s">
        <v>185</v>
      </c>
      <c r="F349" s="62">
        <v>0</v>
      </c>
      <c r="G349" s="62">
        <v>1600</v>
      </c>
      <c r="H349" s="54">
        <f>G349</f>
        <v>1600</v>
      </c>
      <c r="I349" s="54">
        <v>0</v>
      </c>
      <c r="J349" s="54">
        <f t="shared" si="136"/>
        <v>0</v>
      </c>
      <c r="K349" s="54" t="e">
        <f t="shared" si="137"/>
        <v>#DIV/0!</v>
      </c>
    </row>
    <row r="350" spans="2:11" ht="25.5" x14ac:dyDescent="0.25">
      <c r="B350" s="211">
        <v>42</v>
      </c>
      <c r="C350" s="212"/>
      <c r="D350" s="213"/>
      <c r="E350" s="108" t="s">
        <v>186</v>
      </c>
      <c r="F350" s="62">
        <f>F351+F356</f>
        <v>14447.97</v>
      </c>
      <c r="G350" s="62">
        <f>G351+G356</f>
        <v>37900</v>
      </c>
      <c r="H350" s="62">
        <f t="shared" ref="H350" si="146">H351+H356</f>
        <v>37900</v>
      </c>
      <c r="I350" s="62">
        <f>I351+I356</f>
        <v>3394.6</v>
      </c>
      <c r="J350" s="54">
        <f t="shared" si="136"/>
        <v>8.9567282321899722</v>
      </c>
      <c r="K350" s="54">
        <f t="shared" si="137"/>
        <v>23.49534225223336</v>
      </c>
    </row>
    <row r="351" spans="2:11" x14ac:dyDescent="0.25">
      <c r="B351" s="211">
        <v>422</v>
      </c>
      <c r="C351" s="212"/>
      <c r="D351" s="213"/>
      <c r="E351" s="108" t="s">
        <v>187</v>
      </c>
      <c r="F351" s="62">
        <f>F352+F355+F354+F353</f>
        <v>13969.16</v>
      </c>
      <c r="G351" s="62">
        <f t="shared" ref="G351:H351" si="147">G352+G355+G354+G353</f>
        <v>37900</v>
      </c>
      <c r="H351" s="62">
        <f t="shared" si="147"/>
        <v>37900</v>
      </c>
      <c r="I351" s="62">
        <f>I352+I355+I354+I353</f>
        <v>3394.6</v>
      </c>
      <c r="J351" s="54">
        <f t="shared" si="136"/>
        <v>8.9567282321899722</v>
      </c>
      <c r="K351" s="54">
        <f t="shared" si="137"/>
        <v>24.300673769933194</v>
      </c>
    </row>
    <row r="352" spans="2:11" x14ac:dyDescent="0.25">
      <c r="B352" s="214">
        <v>4221</v>
      </c>
      <c r="C352" s="214"/>
      <c r="D352" s="214"/>
      <c r="E352" s="51" t="s">
        <v>94</v>
      </c>
      <c r="F352" s="62">
        <v>11515.27</v>
      </c>
      <c r="G352" s="62">
        <v>1900</v>
      </c>
      <c r="H352" s="54">
        <f>G352</f>
        <v>1900</v>
      </c>
      <c r="I352" s="54">
        <v>2654.1</v>
      </c>
      <c r="J352" s="54">
        <f t="shared" si="136"/>
        <v>139.68947368421053</v>
      </c>
      <c r="K352" s="54">
        <f t="shared" si="137"/>
        <v>23.048526000692991</v>
      </c>
    </row>
    <row r="353" spans="2:11" x14ac:dyDescent="0.25">
      <c r="B353" s="106">
        <v>4222</v>
      </c>
      <c r="C353" s="107"/>
      <c r="D353" s="108"/>
      <c r="E353" s="51" t="s">
        <v>274</v>
      </c>
      <c r="F353" s="62">
        <v>0</v>
      </c>
      <c r="G353" s="62"/>
      <c r="H353" s="54">
        <f t="shared" ref="H353:H355" si="148">G353</f>
        <v>0</v>
      </c>
      <c r="I353" s="54"/>
      <c r="J353" s="54" t="e">
        <f t="shared" si="136"/>
        <v>#DIV/0!</v>
      </c>
      <c r="K353" s="54" t="e">
        <f t="shared" si="137"/>
        <v>#DIV/0!</v>
      </c>
    </row>
    <row r="354" spans="2:11" x14ac:dyDescent="0.25">
      <c r="B354" s="211">
        <v>4224</v>
      </c>
      <c r="C354" s="212"/>
      <c r="D354" s="213"/>
      <c r="E354" s="51" t="s">
        <v>188</v>
      </c>
      <c r="F354" s="62">
        <v>0</v>
      </c>
      <c r="G354" s="62">
        <v>0</v>
      </c>
      <c r="H354" s="54">
        <f t="shared" si="148"/>
        <v>0</v>
      </c>
      <c r="I354" s="54">
        <v>740.5</v>
      </c>
      <c r="J354" s="54" t="e">
        <f t="shared" si="136"/>
        <v>#DIV/0!</v>
      </c>
      <c r="K354" s="54" t="e">
        <f t="shared" si="137"/>
        <v>#DIV/0!</v>
      </c>
    </row>
    <row r="355" spans="2:11" x14ac:dyDescent="0.25">
      <c r="B355" s="214">
        <v>4225</v>
      </c>
      <c r="C355" s="214"/>
      <c r="D355" s="214"/>
      <c r="E355" s="51" t="s">
        <v>189</v>
      </c>
      <c r="F355" s="62">
        <v>2453.89</v>
      </c>
      <c r="G355" s="62">
        <v>36000</v>
      </c>
      <c r="H355" s="54">
        <f t="shared" si="148"/>
        <v>36000</v>
      </c>
      <c r="I355" s="54">
        <v>0</v>
      </c>
      <c r="J355" s="54">
        <f t="shared" si="136"/>
        <v>0</v>
      </c>
      <c r="K355" s="54">
        <f t="shared" si="137"/>
        <v>0</v>
      </c>
    </row>
    <row r="356" spans="2:11" ht="25.5" x14ac:dyDescent="0.25">
      <c r="B356" s="214">
        <v>424</v>
      </c>
      <c r="C356" s="214"/>
      <c r="D356" s="214"/>
      <c r="E356" s="51" t="s">
        <v>250</v>
      </c>
      <c r="F356" s="62">
        <f>F357</f>
        <v>478.81</v>
      </c>
      <c r="G356" s="62">
        <f>G357</f>
        <v>0</v>
      </c>
      <c r="H356" s="62">
        <f t="shared" ref="H356:I356" si="149">H357</f>
        <v>0</v>
      </c>
      <c r="I356" s="62">
        <f t="shared" si="149"/>
        <v>0</v>
      </c>
      <c r="J356" s="54" t="e">
        <f t="shared" si="136"/>
        <v>#DIV/0!</v>
      </c>
      <c r="K356" s="54">
        <f t="shared" si="137"/>
        <v>0</v>
      </c>
    </row>
    <row r="357" spans="2:11" x14ac:dyDescent="0.25">
      <c r="B357" s="214">
        <v>4241</v>
      </c>
      <c r="C357" s="214"/>
      <c r="D357" s="214"/>
      <c r="E357" s="51" t="s">
        <v>213</v>
      </c>
      <c r="F357" s="62">
        <v>478.81</v>
      </c>
      <c r="G357" s="62">
        <v>0</v>
      </c>
      <c r="H357" s="54">
        <v>0</v>
      </c>
      <c r="I357" s="54">
        <v>0</v>
      </c>
      <c r="J357" s="54" t="e">
        <f t="shared" si="136"/>
        <v>#DIV/0!</v>
      </c>
      <c r="K357" s="54">
        <f t="shared" si="137"/>
        <v>0</v>
      </c>
    </row>
    <row r="358" spans="2:11" x14ac:dyDescent="0.25">
      <c r="B358" s="218" t="s">
        <v>211</v>
      </c>
      <c r="C358" s="218"/>
      <c r="D358" s="218"/>
      <c r="E358" s="105" t="s">
        <v>196</v>
      </c>
      <c r="F358" s="62"/>
      <c r="G358" s="62"/>
      <c r="H358" s="54"/>
      <c r="I358" s="54"/>
      <c r="J358" s="54" t="e">
        <f t="shared" si="136"/>
        <v>#DIV/0!</v>
      </c>
      <c r="K358" s="54" t="e">
        <f t="shared" si="137"/>
        <v>#DIV/0!</v>
      </c>
    </row>
    <row r="359" spans="2:11" ht="38.25" x14ac:dyDescent="0.25">
      <c r="B359" s="218" t="s">
        <v>211</v>
      </c>
      <c r="C359" s="218"/>
      <c r="D359" s="218"/>
      <c r="E359" s="105" t="s">
        <v>296</v>
      </c>
      <c r="F359" s="62"/>
      <c r="G359" s="62"/>
      <c r="H359" s="54"/>
      <c r="I359" s="54"/>
      <c r="J359" s="54" t="e">
        <f t="shared" si="136"/>
        <v>#DIV/0!</v>
      </c>
      <c r="K359" s="54" t="e">
        <f t="shared" si="137"/>
        <v>#DIV/0!</v>
      </c>
    </row>
    <row r="360" spans="2:11" x14ac:dyDescent="0.25">
      <c r="B360" s="215">
        <v>6</v>
      </c>
      <c r="C360" s="216"/>
      <c r="D360" s="217"/>
      <c r="E360" s="105" t="s">
        <v>295</v>
      </c>
      <c r="F360" s="62">
        <f>F361</f>
        <v>0</v>
      </c>
      <c r="G360" s="62">
        <f>G361</f>
        <v>0</v>
      </c>
      <c r="H360" s="62">
        <f>H361</f>
        <v>0</v>
      </c>
      <c r="I360" s="62">
        <f>I367</f>
        <v>1340</v>
      </c>
      <c r="J360" s="54" t="e">
        <f t="shared" si="136"/>
        <v>#DIV/0!</v>
      </c>
      <c r="K360" s="54" t="e">
        <f t="shared" si="137"/>
        <v>#DIV/0!</v>
      </c>
    </row>
    <row r="361" spans="2:11" x14ac:dyDescent="0.25">
      <c r="B361" s="211">
        <v>3</v>
      </c>
      <c r="C361" s="212"/>
      <c r="D361" s="213"/>
      <c r="E361" s="108" t="s">
        <v>4</v>
      </c>
      <c r="F361" s="62">
        <f>F362+F367</f>
        <v>0</v>
      </c>
      <c r="G361" s="62">
        <f t="shared" ref="G361:H361" si="150">G362+G367</f>
        <v>0</v>
      </c>
      <c r="H361" s="62">
        <f t="shared" si="150"/>
        <v>0</v>
      </c>
      <c r="I361" s="62">
        <f t="shared" ref="F361:I365" si="151">I362</f>
        <v>0</v>
      </c>
      <c r="J361" s="54" t="e">
        <f t="shared" si="136"/>
        <v>#DIV/0!</v>
      </c>
      <c r="K361" s="54" t="e">
        <f t="shared" si="137"/>
        <v>#DIV/0!</v>
      </c>
    </row>
    <row r="362" spans="2:11" x14ac:dyDescent="0.25">
      <c r="B362" s="211">
        <v>31</v>
      </c>
      <c r="C362" s="212"/>
      <c r="D362" s="213"/>
      <c r="E362" s="108" t="s">
        <v>5</v>
      </c>
      <c r="F362" s="62">
        <f>F363</f>
        <v>0</v>
      </c>
      <c r="G362" s="62">
        <f t="shared" si="151"/>
        <v>0</v>
      </c>
      <c r="H362" s="62">
        <f t="shared" si="151"/>
        <v>0</v>
      </c>
      <c r="I362" s="62">
        <f t="shared" si="151"/>
        <v>0</v>
      </c>
      <c r="J362" s="54" t="e">
        <f t="shared" si="136"/>
        <v>#DIV/0!</v>
      </c>
      <c r="K362" s="54" t="e">
        <f t="shared" si="137"/>
        <v>#DIV/0!</v>
      </c>
    </row>
    <row r="363" spans="2:11" x14ac:dyDescent="0.25">
      <c r="B363" s="106">
        <v>311</v>
      </c>
      <c r="C363" s="107"/>
      <c r="D363" s="108"/>
      <c r="E363" s="108" t="s">
        <v>275</v>
      </c>
      <c r="F363" s="62">
        <f>F364</f>
        <v>0</v>
      </c>
      <c r="G363" s="62">
        <f t="shared" si="151"/>
        <v>0</v>
      </c>
      <c r="H363" s="62">
        <f t="shared" si="151"/>
        <v>0</v>
      </c>
      <c r="I363" s="62">
        <f t="shared" si="151"/>
        <v>0</v>
      </c>
      <c r="J363" s="54" t="e">
        <f t="shared" si="136"/>
        <v>#DIV/0!</v>
      </c>
      <c r="K363" s="54" t="e">
        <f t="shared" si="137"/>
        <v>#DIV/0!</v>
      </c>
    </row>
    <row r="364" spans="2:11" x14ac:dyDescent="0.25">
      <c r="B364" s="106">
        <v>3111</v>
      </c>
      <c r="C364" s="107"/>
      <c r="D364" s="108"/>
      <c r="E364" s="108" t="s">
        <v>276</v>
      </c>
      <c r="F364" s="62">
        <v>0</v>
      </c>
      <c r="G364" s="62">
        <v>0</v>
      </c>
      <c r="H364" s="62">
        <v>0</v>
      </c>
      <c r="I364" s="62">
        <v>0</v>
      </c>
      <c r="J364" s="54" t="e">
        <f t="shared" si="136"/>
        <v>#DIV/0!</v>
      </c>
      <c r="K364" s="54" t="e">
        <f t="shared" si="137"/>
        <v>#DIV/0!</v>
      </c>
    </row>
    <row r="365" spans="2:11" x14ac:dyDescent="0.25">
      <c r="B365" s="214">
        <v>313</v>
      </c>
      <c r="C365" s="214"/>
      <c r="D365" s="214"/>
      <c r="E365" s="51" t="s">
        <v>151</v>
      </c>
      <c r="F365" s="62">
        <f t="shared" si="151"/>
        <v>0</v>
      </c>
      <c r="G365" s="62">
        <f t="shared" si="151"/>
        <v>0</v>
      </c>
      <c r="H365" s="62">
        <f t="shared" ref="H365:I365" si="152">H366</f>
        <v>0</v>
      </c>
      <c r="I365" s="62">
        <f t="shared" si="152"/>
        <v>0</v>
      </c>
      <c r="J365" s="54" t="e">
        <f t="shared" si="136"/>
        <v>#DIV/0!</v>
      </c>
      <c r="K365" s="54" t="e">
        <f t="shared" si="137"/>
        <v>#DIV/0!</v>
      </c>
    </row>
    <row r="366" spans="2:11" ht="25.5" x14ac:dyDescent="0.25">
      <c r="B366" s="211">
        <v>3132</v>
      </c>
      <c r="C366" s="212"/>
      <c r="D366" s="213"/>
      <c r="E366" s="51" t="s">
        <v>152</v>
      </c>
      <c r="F366" s="62">
        <v>0</v>
      </c>
      <c r="G366" s="62">
        <v>0</v>
      </c>
      <c r="H366" s="54">
        <v>0</v>
      </c>
      <c r="I366" s="54">
        <v>0</v>
      </c>
      <c r="J366" s="54" t="e">
        <f t="shared" si="136"/>
        <v>#DIV/0!</v>
      </c>
      <c r="K366" s="54" t="e">
        <f t="shared" si="137"/>
        <v>#DIV/0!</v>
      </c>
    </row>
    <row r="367" spans="2:11" x14ac:dyDescent="0.25">
      <c r="B367" s="211">
        <v>32</v>
      </c>
      <c r="C367" s="212"/>
      <c r="D367" s="213"/>
      <c r="E367" s="108" t="s">
        <v>13</v>
      </c>
      <c r="F367" s="62">
        <f>F368+F370</f>
        <v>0</v>
      </c>
      <c r="G367" s="62">
        <f t="shared" ref="G367:I367" si="153">G368+G370</f>
        <v>0</v>
      </c>
      <c r="H367" s="62">
        <f t="shared" si="153"/>
        <v>0</v>
      </c>
      <c r="I367" s="62">
        <f t="shared" si="153"/>
        <v>1340</v>
      </c>
      <c r="J367" s="54" t="e">
        <f t="shared" si="136"/>
        <v>#DIV/0!</v>
      </c>
      <c r="K367" s="54" t="e">
        <f t="shared" si="137"/>
        <v>#DIV/0!</v>
      </c>
    </row>
    <row r="368" spans="2:11" x14ac:dyDescent="0.25">
      <c r="B368" s="106">
        <v>323</v>
      </c>
      <c r="C368" s="107"/>
      <c r="D368" s="108"/>
      <c r="E368" s="51" t="s">
        <v>162</v>
      </c>
      <c r="F368" s="62">
        <f>F369</f>
        <v>0</v>
      </c>
      <c r="G368" s="62">
        <f t="shared" ref="G368:I368" si="154">G369</f>
        <v>0</v>
      </c>
      <c r="H368" s="62">
        <f t="shared" si="154"/>
        <v>0</v>
      </c>
      <c r="I368" s="62">
        <f t="shared" si="154"/>
        <v>0</v>
      </c>
      <c r="J368" s="54" t="e">
        <f t="shared" si="136"/>
        <v>#DIV/0!</v>
      </c>
      <c r="K368" s="54" t="e">
        <f t="shared" si="137"/>
        <v>#DIV/0!</v>
      </c>
    </row>
    <row r="369" spans="2:11" x14ac:dyDescent="0.25">
      <c r="B369" s="106">
        <v>3239</v>
      </c>
      <c r="C369" s="107"/>
      <c r="D369" s="108"/>
      <c r="E369" s="108" t="s">
        <v>171</v>
      </c>
      <c r="F369" s="62">
        <v>0</v>
      </c>
      <c r="G369" s="62">
        <v>0</v>
      </c>
      <c r="H369" s="62">
        <v>0</v>
      </c>
      <c r="I369" s="62">
        <v>0</v>
      </c>
      <c r="J369" s="54" t="e">
        <f t="shared" si="136"/>
        <v>#DIV/0!</v>
      </c>
      <c r="K369" s="54" t="e">
        <f t="shared" si="137"/>
        <v>#DIV/0!</v>
      </c>
    </row>
    <row r="370" spans="2:11" x14ac:dyDescent="0.25">
      <c r="B370" s="211">
        <v>329</v>
      </c>
      <c r="C370" s="212"/>
      <c r="D370" s="213"/>
      <c r="E370" s="51" t="s">
        <v>173</v>
      </c>
      <c r="F370" s="62">
        <f>F371</f>
        <v>0</v>
      </c>
      <c r="G370" s="62">
        <f t="shared" ref="G370:I370" si="155">G371</f>
        <v>0</v>
      </c>
      <c r="H370" s="62">
        <f t="shared" si="155"/>
        <v>0</v>
      </c>
      <c r="I370" s="62">
        <f t="shared" si="155"/>
        <v>1340</v>
      </c>
      <c r="J370" s="54" t="e">
        <f t="shared" si="136"/>
        <v>#DIV/0!</v>
      </c>
      <c r="K370" s="54" t="e">
        <f t="shared" si="137"/>
        <v>#DIV/0!</v>
      </c>
    </row>
    <row r="371" spans="2:11" x14ac:dyDescent="0.25">
      <c r="B371" s="211">
        <v>3299</v>
      </c>
      <c r="C371" s="212"/>
      <c r="D371" s="213"/>
      <c r="E371" s="108" t="s">
        <v>173</v>
      </c>
      <c r="F371" s="62">
        <v>0</v>
      </c>
      <c r="G371" s="62">
        <v>0</v>
      </c>
      <c r="H371" s="54">
        <v>0</v>
      </c>
      <c r="I371" s="54">
        <v>1340</v>
      </c>
      <c r="J371" s="54" t="e">
        <f t="shared" si="136"/>
        <v>#DIV/0!</v>
      </c>
      <c r="K371" s="54" t="e">
        <f t="shared" si="137"/>
        <v>#DIV/0!</v>
      </c>
    </row>
    <row r="372" spans="2:11" x14ac:dyDescent="0.25">
      <c r="B372" s="218" t="s">
        <v>211</v>
      </c>
      <c r="C372" s="218"/>
      <c r="D372" s="218"/>
      <c r="E372" s="105" t="s">
        <v>196</v>
      </c>
      <c r="F372" s="48"/>
      <c r="G372" s="48"/>
      <c r="H372" s="8"/>
      <c r="I372" s="8"/>
      <c r="J372" s="54" t="e">
        <f t="shared" si="136"/>
        <v>#DIV/0!</v>
      </c>
      <c r="K372" s="54" t="e">
        <f t="shared" si="137"/>
        <v>#DIV/0!</v>
      </c>
    </row>
    <row r="373" spans="2:11" x14ac:dyDescent="0.25">
      <c r="B373" s="215" t="s">
        <v>333</v>
      </c>
      <c r="C373" s="216"/>
      <c r="D373" s="217"/>
      <c r="E373" s="105" t="s">
        <v>212</v>
      </c>
      <c r="F373" s="48"/>
      <c r="G373" s="48"/>
      <c r="H373" s="8"/>
      <c r="I373" s="8"/>
      <c r="J373" s="54" t="e">
        <f t="shared" si="136"/>
        <v>#DIV/0!</v>
      </c>
      <c r="K373" s="54" t="e">
        <f t="shared" si="137"/>
        <v>#DIV/0!</v>
      </c>
    </row>
    <row r="374" spans="2:11" x14ac:dyDescent="0.25">
      <c r="B374" s="215">
        <v>6</v>
      </c>
      <c r="C374" s="216"/>
      <c r="D374" s="217"/>
      <c r="E374" s="105" t="s">
        <v>215</v>
      </c>
      <c r="F374" s="62">
        <f>F375</f>
        <v>184.5</v>
      </c>
      <c r="G374" s="62">
        <f>G375</f>
        <v>0</v>
      </c>
      <c r="H374" s="62">
        <f t="shared" ref="H374" si="156">H375</f>
        <v>0</v>
      </c>
      <c r="I374" s="62">
        <f>I375</f>
        <v>0</v>
      </c>
      <c r="J374" s="54" t="e">
        <f t="shared" si="136"/>
        <v>#DIV/0!</v>
      </c>
      <c r="K374" s="54">
        <f t="shared" si="137"/>
        <v>0</v>
      </c>
    </row>
    <row r="375" spans="2:11" x14ac:dyDescent="0.25">
      <c r="B375" s="211">
        <v>3</v>
      </c>
      <c r="C375" s="212"/>
      <c r="D375" s="213"/>
      <c r="E375" s="108" t="s">
        <v>4</v>
      </c>
      <c r="F375" s="62">
        <f>F376+F383</f>
        <v>184.5</v>
      </c>
      <c r="G375" s="62">
        <f>G376+G383</f>
        <v>0</v>
      </c>
      <c r="H375" s="62">
        <f t="shared" ref="H375" si="157">H376+H383</f>
        <v>0</v>
      </c>
      <c r="I375" s="62">
        <f>I376+I383</f>
        <v>0</v>
      </c>
      <c r="J375" s="54" t="e">
        <f t="shared" si="136"/>
        <v>#DIV/0!</v>
      </c>
      <c r="K375" s="54">
        <f t="shared" si="137"/>
        <v>0</v>
      </c>
    </row>
    <row r="376" spans="2:11" x14ac:dyDescent="0.25">
      <c r="B376" s="211">
        <v>31</v>
      </c>
      <c r="C376" s="212"/>
      <c r="D376" s="213"/>
      <c r="E376" s="108" t="s">
        <v>5</v>
      </c>
      <c r="F376" s="62">
        <f>F377+F379+F381</f>
        <v>184.5</v>
      </c>
      <c r="G376" s="62">
        <f>G377+G379+G381</f>
        <v>0</v>
      </c>
      <c r="H376" s="62">
        <f t="shared" ref="H376:I376" si="158">H377+H379+H381</f>
        <v>0</v>
      </c>
      <c r="I376" s="62">
        <f t="shared" si="158"/>
        <v>0</v>
      </c>
      <c r="J376" s="54" t="e">
        <f t="shared" si="136"/>
        <v>#DIV/0!</v>
      </c>
      <c r="K376" s="54">
        <f t="shared" si="137"/>
        <v>0</v>
      </c>
    </row>
    <row r="377" spans="2:11" x14ac:dyDescent="0.25">
      <c r="B377" s="211">
        <v>311</v>
      </c>
      <c r="C377" s="212"/>
      <c r="D377" s="213"/>
      <c r="E377" s="108" t="s">
        <v>34</v>
      </c>
      <c r="F377" s="62">
        <f>F378</f>
        <v>0</v>
      </c>
      <c r="G377" s="62">
        <f>G378</f>
        <v>0</v>
      </c>
      <c r="H377" s="62">
        <f t="shared" ref="H377:I377" si="159">H378</f>
        <v>0</v>
      </c>
      <c r="I377" s="62">
        <f t="shared" si="159"/>
        <v>0</v>
      </c>
      <c r="J377" s="54" t="e">
        <f t="shared" si="136"/>
        <v>#DIV/0!</v>
      </c>
      <c r="K377" s="54" t="e">
        <f t="shared" si="137"/>
        <v>#DIV/0!</v>
      </c>
    </row>
    <row r="378" spans="2:11" x14ac:dyDescent="0.25">
      <c r="B378" s="214">
        <v>3111</v>
      </c>
      <c r="C378" s="214"/>
      <c r="D378" s="214"/>
      <c r="E378" s="51" t="s">
        <v>35</v>
      </c>
      <c r="F378" s="62">
        <v>0</v>
      </c>
      <c r="G378" s="62">
        <v>0</v>
      </c>
      <c r="H378" s="54">
        <f>G378</f>
        <v>0</v>
      </c>
      <c r="I378" s="54">
        <v>0</v>
      </c>
      <c r="J378" s="54" t="e">
        <f t="shared" si="136"/>
        <v>#DIV/0!</v>
      </c>
      <c r="K378" s="54" t="e">
        <f t="shared" si="137"/>
        <v>#DIV/0!</v>
      </c>
    </row>
    <row r="379" spans="2:11" x14ac:dyDescent="0.25">
      <c r="B379" s="224">
        <v>312</v>
      </c>
      <c r="C379" s="225"/>
      <c r="D379" s="226"/>
      <c r="E379" s="51" t="s">
        <v>150</v>
      </c>
      <c r="F379" s="62">
        <f>F380</f>
        <v>184.5</v>
      </c>
      <c r="G379" s="62">
        <f>G380</f>
        <v>0</v>
      </c>
      <c r="H379" s="62">
        <f t="shared" ref="H379:I379" si="160">H380</f>
        <v>0</v>
      </c>
      <c r="I379" s="62">
        <f t="shared" si="160"/>
        <v>0</v>
      </c>
      <c r="J379" s="54" t="e">
        <f t="shared" si="136"/>
        <v>#DIV/0!</v>
      </c>
      <c r="K379" s="54">
        <f t="shared" si="137"/>
        <v>0</v>
      </c>
    </row>
    <row r="380" spans="2:11" x14ac:dyDescent="0.25">
      <c r="B380" s="224">
        <v>3121</v>
      </c>
      <c r="C380" s="225"/>
      <c r="D380" s="226"/>
      <c r="E380" s="51" t="s">
        <v>150</v>
      </c>
      <c r="F380" s="62">
        <v>184.5</v>
      </c>
      <c r="G380" s="62">
        <v>0</v>
      </c>
      <c r="H380" s="54">
        <v>0</v>
      </c>
      <c r="I380" s="54">
        <v>0</v>
      </c>
      <c r="J380" s="54" t="e">
        <f t="shared" si="136"/>
        <v>#DIV/0!</v>
      </c>
      <c r="K380" s="54">
        <f t="shared" si="137"/>
        <v>0</v>
      </c>
    </row>
    <row r="381" spans="2:11" x14ac:dyDescent="0.25">
      <c r="B381" s="214">
        <v>313</v>
      </c>
      <c r="C381" s="214"/>
      <c r="D381" s="214"/>
      <c r="E381" s="51" t="s">
        <v>151</v>
      </c>
      <c r="F381" s="62">
        <f>F382</f>
        <v>0</v>
      </c>
      <c r="G381" s="62">
        <f>G382</f>
        <v>0</v>
      </c>
      <c r="H381" s="62">
        <f t="shared" ref="H381:I381" si="161">H382</f>
        <v>0</v>
      </c>
      <c r="I381" s="62">
        <f t="shared" si="161"/>
        <v>0</v>
      </c>
      <c r="J381" s="54" t="e">
        <f t="shared" si="136"/>
        <v>#DIV/0!</v>
      </c>
      <c r="K381" s="54" t="e">
        <f t="shared" si="137"/>
        <v>#DIV/0!</v>
      </c>
    </row>
    <row r="382" spans="2:11" ht="25.5" x14ac:dyDescent="0.25">
      <c r="B382" s="211">
        <v>3132</v>
      </c>
      <c r="C382" s="212"/>
      <c r="D382" s="213"/>
      <c r="E382" s="51" t="s">
        <v>152</v>
      </c>
      <c r="F382" s="62">
        <v>0</v>
      </c>
      <c r="G382" s="62">
        <v>0</v>
      </c>
      <c r="H382" s="54">
        <f>G382</f>
        <v>0</v>
      </c>
      <c r="I382" s="54">
        <v>0</v>
      </c>
      <c r="J382" s="54" t="e">
        <f t="shared" si="136"/>
        <v>#DIV/0!</v>
      </c>
      <c r="K382" s="54" t="e">
        <f t="shared" si="137"/>
        <v>#DIV/0!</v>
      </c>
    </row>
    <row r="383" spans="2:11" x14ac:dyDescent="0.25">
      <c r="B383" s="211">
        <v>32</v>
      </c>
      <c r="C383" s="212"/>
      <c r="D383" s="213"/>
      <c r="E383" s="108" t="s">
        <v>13</v>
      </c>
      <c r="F383" s="62">
        <f>F384+F388+F394+F391</f>
        <v>0</v>
      </c>
      <c r="G383" s="62">
        <f>G384+G388+G394+G391</f>
        <v>0</v>
      </c>
      <c r="H383" s="62">
        <f t="shared" ref="H383" si="162">H384+H388+H394+H391</f>
        <v>0</v>
      </c>
      <c r="I383" s="62">
        <f>I384+I388+I394+I391</f>
        <v>0</v>
      </c>
      <c r="J383" s="54" t="e">
        <f t="shared" si="136"/>
        <v>#DIV/0!</v>
      </c>
      <c r="K383" s="54" t="e">
        <f t="shared" si="137"/>
        <v>#DIV/0!</v>
      </c>
    </row>
    <row r="384" spans="2:11" x14ac:dyDescent="0.25">
      <c r="B384" s="211">
        <v>321</v>
      </c>
      <c r="C384" s="212"/>
      <c r="D384" s="213"/>
      <c r="E384" s="108" t="s">
        <v>239</v>
      </c>
      <c r="F384" s="62">
        <v>0</v>
      </c>
      <c r="G384" s="62">
        <f>SUM(G385:G387)</f>
        <v>0</v>
      </c>
      <c r="H384" s="62">
        <f t="shared" ref="H384:I384" si="163">SUM(H385:H387)</f>
        <v>0</v>
      </c>
      <c r="I384" s="62">
        <f t="shared" si="163"/>
        <v>0</v>
      </c>
      <c r="J384" s="54" t="e">
        <f t="shared" si="136"/>
        <v>#DIV/0!</v>
      </c>
      <c r="K384" s="54" t="e">
        <f t="shared" si="137"/>
        <v>#DIV/0!</v>
      </c>
    </row>
    <row r="385" spans="2:11" x14ac:dyDescent="0.25">
      <c r="B385" s="214">
        <v>3211</v>
      </c>
      <c r="C385" s="214"/>
      <c r="D385" s="214"/>
      <c r="E385" s="51" t="s">
        <v>37</v>
      </c>
      <c r="F385" s="62">
        <v>0</v>
      </c>
      <c r="G385" s="62">
        <v>0</v>
      </c>
      <c r="H385" s="54">
        <v>0</v>
      </c>
      <c r="I385" s="54">
        <v>0</v>
      </c>
      <c r="J385" s="54" t="e">
        <f t="shared" si="136"/>
        <v>#DIV/0!</v>
      </c>
      <c r="K385" s="54" t="e">
        <f t="shared" si="137"/>
        <v>#DIV/0!</v>
      </c>
    </row>
    <row r="386" spans="2:11" ht="25.5" x14ac:dyDescent="0.25">
      <c r="B386" s="214">
        <v>3212</v>
      </c>
      <c r="C386" s="214"/>
      <c r="D386" s="214"/>
      <c r="E386" s="51" t="s">
        <v>207</v>
      </c>
      <c r="F386" s="62">
        <v>0</v>
      </c>
      <c r="G386" s="62">
        <v>0</v>
      </c>
      <c r="H386" s="54">
        <f>G386</f>
        <v>0</v>
      </c>
      <c r="I386" s="54">
        <v>0</v>
      </c>
      <c r="J386" s="54" t="e">
        <f t="shared" si="136"/>
        <v>#DIV/0!</v>
      </c>
      <c r="K386" s="54" t="e">
        <f t="shared" si="137"/>
        <v>#DIV/0!</v>
      </c>
    </row>
    <row r="387" spans="2:11" x14ac:dyDescent="0.25">
      <c r="B387" s="214">
        <v>3213</v>
      </c>
      <c r="C387" s="214"/>
      <c r="D387" s="214"/>
      <c r="E387" s="51" t="s">
        <v>155</v>
      </c>
      <c r="F387" s="62">
        <v>0</v>
      </c>
      <c r="G387" s="62">
        <v>0</v>
      </c>
      <c r="H387" s="54">
        <v>0</v>
      </c>
      <c r="I387" s="54">
        <v>0</v>
      </c>
      <c r="J387" s="54" t="e">
        <f t="shared" si="136"/>
        <v>#DIV/0!</v>
      </c>
      <c r="K387" s="54" t="e">
        <f t="shared" si="137"/>
        <v>#DIV/0!</v>
      </c>
    </row>
    <row r="388" spans="2:11" x14ac:dyDescent="0.25">
      <c r="B388" s="211">
        <v>322</v>
      </c>
      <c r="C388" s="212"/>
      <c r="D388" s="213"/>
      <c r="E388" s="51" t="s">
        <v>157</v>
      </c>
      <c r="F388" s="62">
        <f>F389+F390</f>
        <v>0</v>
      </c>
      <c r="G388" s="62">
        <f t="shared" ref="G388:H388" si="164">G389+G390</f>
        <v>0</v>
      </c>
      <c r="H388" s="62">
        <f t="shared" si="164"/>
        <v>0</v>
      </c>
      <c r="I388" s="62">
        <v>0</v>
      </c>
      <c r="J388" s="54" t="e">
        <f t="shared" si="136"/>
        <v>#DIV/0!</v>
      </c>
      <c r="K388" s="54" t="e">
        <f t="shared" si="137"/>
        <v>#DIV/0!</v>
      </c>
    </row>
    <row r="389" spans="2:11" x14ac:dyDescent="0.25">
      <c r="B389" s="211">
        <v>3222</v>
      </c>
      <c r="C389" s="212"/>
      <c r="D389" s="213"/>
      <c r="E389" s="108" t="s">
        <v>251</v>
      </c>
      <c r="F389" s="62">
        <v>0</v>
      </c>
      <c r="G389" s="62">
        <v>0</v>
      </c>
      <c r="H389" s="54">
        <f>G389</f>
        <v>0</v>
      </c>
      <c r="I389" s="54">
        <v>0</v>
      </c>
      <c r="J389" s="54" t="e">
        <f t="shared" si="136"/>
        <v>#DIV/0!</v>
      </c>
      <c r="K389" s="54" t="e">
        <f t="shared" si="137"/>
        <v>#DIV/0!</v>
      </c>
    </row>
    <row r="390" spans="2:11" ht="25.5" x14ac:dyDescent="0.25">
      <c r="B390" s="211">
        <v>3224</v>
      </c>
      <c r="C390" s="212"/>
      <c r="D390" s="213"/>
      <c r="E390" s="108" t="s">
        <v>160</v>
      </c>
      <c r="F390" s="62">
        <v>0</v>
      </c>
      <c r="G390" s="62">
        <v>0</v>
      </c>
      <c r="H390" s="54">
        <v>0</v>
      </c>
      <c r="I390" s="54">
        <v>0</v>
      </c>
      <c r="J390" s="54" t="e">
        <f t="shared" si="136"/>
        <v>#DIV/0!</v>
      </c>
      <c r="K390" s="54" t="e">
        <f t="shared" si="137"/>
        <v>#DIV/0!</v>
      </c>
    </row>
    <row r="391" spans="2:11" x14ac:dyDescent="0.25">
      <c r="B391" s="211">
        <v>323</v>
      </c>
      <c r="C391" s="212"/>
      <c r="D391" s="213"/>
      <c r="E391" s="51" t="s">
        <v>162</v>
      </c>
      <c r="F391" s="62">
        <f>F392+F393</f>
        <v>0</v>
      </c>
      <c r="G391" s="62">
        <f t="shared" ref="G391:I391" si="165">G392+G393</f>
        <v>0</v>
      </c>
      <c r="H391" s="62">
        <f t="shared" si="165"/>
        <v>0</v>
      </c>
      <c r="I391" s="62">
        <f t="shared" si="165"/>
        <v>0</v>
      </c>
      <c r="J391" s="54" t="e">
        <f t="shared" si="136"/>
        <v>#DIV/0!</v>
      </c>
      <c r="K391" s="54" t="e">
        <f t="shared" si="137"/>
        <v>#DIV/0!</v>
      </c>
    </row>
    <row r="392" spans="2:11" x14ac:dyDescent="0.25">
      <c r="B392" s="211">
        <v>3233</v>
      </c>
      <c r="C392" s="212"/>
      <c r="D392" s="213"/>
      <c r="E392" s="108" t="s">
        <v>165</v>
      </c>
      <c r="F392" s="62">
        <v>0</v>
      </c>
      <c r="G392" s="62">
        <v>0</v>
      </c>
      <c r="H392" s="54">
        <v>0</v>
      </c>
      <c r="I392" s="54">
        <v>0</v>
      </c>
      <c r="J392" s="54" t="e">
        <f t="shared" si="136"/>
        <v>#DIV/0!</v>
      </c>
      <c r="K392" s="54" t="e">
        <f t="shared" si="137"/>
        <v>#DIV/0!</v>
      </c>
    </row>
    <row r="393" spans="2:11" x14ac:dyDescent="0.25">
      <c r="B393" s="211">
        <v>3237</v>
      </c>
      <c r="C393" s="212"/>
      <c r="D393" s="213"/>
      <c r="E393" s="108" t="s">
        <v>169</v>
      </c>
      <c r="F393" s="62">
        <v>0</v>
      </c>
      <c r="G393" s="62">
        <v>0</v>
      </c>
      <c r="H393" s="62">
        <v>0</v>
      </c>
      <c r="I393" s="62">
        <v>0</v>
      </c>
      <c r="J393" s="54" t="e">
        <f t="shared" ref="J393:J458" si="166">I393/H393*100</f>
        <v>#DIV/0!</v>
      </c>
      <c r="K393" s="54" t="e">
        <f t="shared" ref="K393:K458" si="167">I393/F393*100</f>
        <v>#DIV/0!</v>
      </c>
    </row>
    <row r="394" spans="2:11" x14ac:dyDescent="0.25">
      <c r="B394" s="211">
        <v>329</v>
      </c>
      <c r="C394" s="212"/>
      <c r="D394" s="213"/>
      <c r="E394" s="51" t="s">
        <v>173</v>
      </c>
      <c r="F394" s="62">
        <f>F395+F396</f>
        <v>0</v>
      </c>
      <c r="G394" s="62">
        <f>G396</f>
        <v>0</v>
      </c>
      <c r="H394" s="62">
        <f t="shared" ref="H394:I394" si="168">H395+H396</f>
        <v>0</v>
      </c>
      <c r="I394" s="62">
        <f t="shared" si="168"/>
        <v>0</v>
      </c>
      <c r="J394" s="54" t="e">
        <f t="shared" si="166"/>
        <v>#DIV/0!</v>
      </c>
      <c r="K394" s="54" t="e">
        <f t="shared" si="167"/>
        <v>#DIV/0!</v>
      </c>
    </row>
    <row r="395" spans="2:11" x14ac:dyDescent="0.25">
      <c r="B395" s="211">
        <v>3293</v>
      </c>
      <c r="C395" s="212"/>
      <c r="D395" s="213"/>
      <c r="E395" s="108" t="s">
        <v>175</v>
      </c>
      <c r="F395" s="62">
        <v>0</v>
      </c>
      <c r="G395" s="62">
        <v>0</v>
      </c>
      <c r="H395" s="54">
        <v>0</v>
      </c>
      <c r="I395" s="54">
        <v>0</v>
      </c>
      <c r="J395" s="54" t="e">
        <f t="shared" si="166"/>
        <v>#DIV/0!</v>
      </c>
      <c r="K395" s="54" t="e">
        <f t="shared" si="167"/>
        <v>#DIV/0!</v>
      </c>
    </row>
    <row r="396" spans="2:11" x14ac:dyDescent="0.25">
      <c r="B396" s="211">
        <v>3299</v>
      </c>
      <c r="C396" s="212"/>
      <c r="D396" s="213"/>
      <c r="E396" s="108" t="s">
        <v>173</v>
      </c>
      <c r="F396" s="62">
        <v>0</v>
      </c>
      <c r="G396" s="62"/>
      <c r="H396" s="54">
        <f>G396</f>
        <v>0</v>
      </c>
      <c r="I396" s="54">
        <v>0</v>
      </c>
      <c r="J396" s="54" t="e">
        <f t="shared" si="166"/>
        <v>#DIV/0!</v>
      </c>
      <c r="K396" s="54" t="e">
        <f t="shared" si="167"/>
        <v>#DIV/0!</v>
      </c>
    </row>
    <row r="397" spans="2:11" ht="38.25" x14ac:dyDescent="0.25">
      <c r="B397" s="215" t="s">
        <v>277</v>
      </c>
      <c r="C397" s="216"/>
      <c r="D397" s="217"/>
      <c r="E397" s="105" t="s">
        <v>296</v>
      </c>
      <c r="F397" s="98"/>
      <c r="G397" s="98"/>
      <c r="H397" s="98"/>
      <c r="I397" s="98"/>
      <c r="J397" s="54" t="e">
        <f t="shared" si="166"/>
        <v>#DIV/0!</v>
      </c>
      <c r="K397" s="54" t="e">
        <f t="shared" si="167"/>
        <v>#DIV/0!</v>
      </c>
    </row>
    <row r="398" spans="2:11" ht="27" customHeight="1" x14ac:dyDescent="0.25">
      <c r="B398" s="215" t="s">
        <v>332</v>
      </c>
      <c r="C398" s="216"/>
      <c r="D398" s="217"/>
      <c r="E398" s="143" t="s">
        <v>295</v>
      </c>
      <c r="F398" s="98"/>
      <c r="G398" s="98"/>
      <c r="H398" s="98"/>
      <c r="I398" s="98"/>
      <c r="J398" s="54" t="e">
        <f t="shared" si="166"/>
        <v>#DIV/0!</v>
      </c>
      <c r="K398" s="54" t="e">
        <f t="shared" si="167"/>
        <v>#DIV/0!</v>
      </c>
    </row>
    <row r="399" spans="2:11" x14ac:dyDescent="0.25">
      <c r="B399" s="233">
        <v>4</v>
      </c>
      <c r="C399" s="234"/>
      <c r="D399" s="235"/>
      <c r="E399" s="98" t="s">
        <v>6</v>
      </c>
      <c r="F399" s="55">
        <f>F400</f>
        <v>0</v>
      </c>
      <c r="G399" s="55">
        <f t="shared" ref="G399:I399" si="169">G400</f>
        <v>0</v>
      </c>
      <c r="H399" s="55">
        <f t="shared" si="169"/>
        <v>0</v>
      </c>
      <c r="I399" s="55">
        <f t="shared" si="169"/>
        <v>0</v>
      </c>
      <c r="J399" s="54" t="e">
        <f t="shared" si="166"/>
        <v>#DIV/0!</v>
      </c>
      <c r="K399" s="54" t="e">
        <f t="shared" si="167"/>
        <v>#DIV/0!</v>
      </c>
    </row>
    <row r="400" spans="2:11" x14ac:dyDescent="0.25">
      <c r="B400" s="233">
        <v>42</v>
      </c>
      <c r="C400" s="234"/>
      <c r="D400" s="235"/>
      <c r="E400" s="98" t="s">
        <v>278</v>
      </c>
      <c r="F400" s="55">
        <f>F401</f>
        <v>0</v>
      </c>
      <c r="G400" s="55">
        <f t="shared" ref="G400:I400" si="170">G401</f>
        <v>0</v>
      </c>
      <c r="H400" s="55">
        <f t="shared" si="170"/>
        <v>0</v>
      </c>
      <c r="I400" s="55">
        <f t="shared" si="170"/>
        <v>0</v>
      </c>
      <c r="J400" s="54" t="e">
        <f t="shared" si="166"/>
        <v>#DIV/0!</v>
      </c>
      <c r="K400" s="54" t="e">
        <f t="shared" si="167"/>
        <v>#DIV/0!</v>
      </c>
    </row>
    <row r="401" spans="2:11" x14ac:dyDescent="0.25">
      <c r="B401" s="233">
        <v>422</v>
      </c>
      <c r="C401" s="234"/>
      <c r="D401" s="235"/>
      <c r="E401" s="98" t="s">
        <v>187</v>
      </c>
      <c r="F401" s="55">
        <f>F402</f>
        <v>0</v>
      </c>
      <c r="G401" s="55">
        <f t="shared" ref="G401:I401" si="171">G402</f>
        <v>0</v>
      </c>
      <c r="H401" s="55">
        <f t="shared" si="171"/>
        <v>0</v>
      </c>
      <c r="I401" s="55">
        <f t="shared" si="171"/>
        <v>0</v>
      </c>
      <c r="J401" s="54" t="e">
        <f t="shared" si="166"/>
        <v>#DIV/0!</v>
      </c>
      <c r="K401" s="54" t="e">
        <f t="shared" si="167"/>
        <v>#DIV/0!</v>
      </c>
    </row>
    <row r="402" spans="2:11" x14ac:dyDescent="0.25">
      <c r="B402" s="233">
        <v>4221</v>
      </c>
      <c r="C402" s="234"/>
      <c r="D402" s="235"/>
      <c r="E402" s="98" t="s">
        <v>94</v>
      </c>
      <c r="F402" s="55">
        <v>0</v>
      </c>
      <c r="G402" s="98">
        <v>0</v>
      </c>
      <c r="H402" s="98">
        <v>0</v>
      </c>
      <c r="I402" s="98">
        <v>0</v>
      </c>
      <c r="J402" s="54" t="e">
        <f t="shared" si="166"/>
        <v>#DIV/0!</v>
      </c>
      <c r="K402" s="54" t="e">
        <f t="shared" si="167"/>
        <v>#DIV/0!</v>
      </c>
    </row>
    <row r="403" spans="2:11" x14ac:dyDescent="0.25">
      <c r="B403" s="219" t="s">
        <v>214</v>
      </c>
      <c r="C403" s="220"/>
      <c r="D403" s="221"/>
      <c r="E403" s="112"/>
      <c r="F403" s="55"/>
      <c r="G403" s="98"/>
      <c r="H403" s="98"/>
      <c r="I403" s="98"/>
      <c r="J403" s="54"/>
      <c r="K403" s="54"/>
    </row>
    <row r="404" spans="2:11" ht="31.5" customHeight="1" x14ac:dyDescent="0.25">
      <c r="B404" s="218" t="s">
        <v>329</v>
      </c>
      <c r="C404" s="218"/>
      <c r="D404" s="218"/>
      <c r="E404" s="105" t="s">
        <v>328</v>
      </c>
      <c r="F404" s="98"/>
      <c r="G404" s="98"/>
      <c r="H404" s="98"/>
      <c r="I404" s="98"/>
      <c r="J404" s="54" t="e">
        <f t="shared" si="166"/>
        <v>#DIV/0!</v>
      </c>
      <c r="K404" s="54" t="e">
        <f t="shared" si="167"/>
        <v>#DIV/0!</v>
      </c>
    </row>
    <row r="405" spans="2:11" x14ac:dyDescent="0.25">
      <c r="B405" s="215">
        <v>581</v>
      </c>
      <c r="C405" s="216"/>
      <c r="D405" s="217"/>
      <c r="E405" s="143" t="s">
        <v>297</v>
      </c>
      <c r="F405" s="55">
        <f>F406+F431</f>
        <v>0</v>
      </c>
      <c r="G405" s="55">
        <f>G406+G431</f>
        <v>195237</v>
      </c>
      <c r="H405" s="55">
        <f>H431+H406</f>
        <v>195237</v>
      </c>
      <c r="I405" s="55">
        <f>I431+I406</f>
        <v>46342.42</v>
      </c>
      <c r="J405" s="54">
        <f t="shared" si="166"/>
        <v>23.736494619360059</v>
      </c>
      <c r="K405" s="54" t="e">
        <f t="shared" si="167"/>
        <v>#DIV/0!</v>
      </c>
    </row>
    <row r="406" spans="2:11" x14ac:dyDescent="0.25">
      <c r="B406" s="211">
        <v>3</v>
      </c>
      <c r="C406" s="212"/>
      <c r="D406" s="213"/>
      <c r="E406" s="108" t="s">
        <v>4</v>
      </c>
      <c r="F406" s="55">
        <f>F407</f>
        <v>0</v>
      </c>
      <c r="G406" s="55">
        <f t="shared" ref="G406:I406" si="172">G407</f>
        <v>97782</v>
      </c>
      <c r="H406" s="55">
        <f t="shared" si="172"/>
        <v>97782</v>
      </c>
      <c r="I406" s="55">
        <f t="shared" si="172"/>
        <v>21660.11</v>
      </c>
      <c r="J406" s="54">
        <f t="shared" si="166"/>
        <v>22.151428688306645</v>
      </c>
      <c r="K406" s="54" t="e">
        <f t="shared" si="167"/>
        <v>#DIV/0!</v>
      </c>
    </row>
    <row r="407" spans="2:11" x14ac:dyDescent="0.25">
      <c r="B407" s="106">
        <v>32</v>
      </c>
      <c r="C407" s="107"/>
      <c r="D407" s="108"/>
      <c r="E407" s="51" t="s">
        <v>13</v>
      </c>
      <c r="F407" s="55">
        <f>F408+F411+F418+F427+F425</f>
        <v>0</v>
      </c>
      <c r="G407" s="55">
        <f>G408+G411+G418+G427</f>
        <v>97782</v>
      </c>
      <c r="H407" s="55">
        <f>H408+H411+H418+H427</f>
        <v>97782</v>
      </c>
      <c r="I407" s="55">
        <f>I408+I411+I418+I427+I425</f>
        <v>21660.11</v>
      </c>
      <c r="J407" s="54">
        <f t="shared" si="166"/>
        <v>22.151428688306645</v>
      </c>
      <c r="K407" s="54" t="e">
        <f t="shared" si="167"/>
        <v>#DIV/0!</v>
      </c>
    </row>
    <row r="408" spans="2:11" x14ac:dyDescent="0.25">
      <c r="B408" s="211">
        <v>321</v>
      </c>
      <c r="C408" s="212"/>
      <c r="D408" s="213"/>
      <c r="E408" s="108" t="s">
        <v>239</v>
      </c>
      <c r="F408" s="55">
        <f>F409+F410</f>
        <v>0</v>
      </c>
      <c r="G408" s="55">
        <f t="shared" ref="G408:I408" si="173">G409+G410</f>
        <v>46428</v>
      </c>
      <c r="H408" s="55">
        <f t="shared" si="173"/>
        <v>46428</v>
      </c>
      <c r="I408" s="55">
        <f t="shared" si="173"/>
        <v>10537.22</v>
      </c>
      <c r="J408" s="54">
        <f t="shared" si="166"/>
        <v>22.695830102524337</v>
      </c>
      <c r="K408" s="54" t="e">
        <f t="shared" si="167"/>
        <v>#DIV/0!</v>
      </c>
    </row>
    <row r="409" spans="2:11" x14ac:dyDescent="0.25">
      <c r="B409" s="214">
        <v>3211</v>
      </c>
      <c r="C409" s="214"/>
      <c r="D409" s="214"/>
      <c r="E409" s="51" t="s">
        <v>37</v>
      </c>
      <c r="F409" s="55">
        <v>0</v>
      </c>
      <c r="G409" s="55">
        <v>30740</v>
      </c>
      <c r="H409" s="55">
        <f>G409</f>
        <v>30740</v>
      </c>
      <c r="I409" s="55">
        <v>10537.22</v>
      </c>
      <c r="J409" s="54">
        <f t="shared" si="166"/>
        <v>34.278529603122962</v>
      </c>
      <c r="K409" s="54" t="e">
        <f t="shared" si="167"/>
        <v>#DIV/0!</v>
      </c>
    </row>
    <row r="410" spans="2:11" x14ac:dyDescent="0.25">
      <c r="B410" s="106">
        <v>3213</v>
      </c>
      <c r="C410" s="107"/>
      <c r="D410" s="108"/>
      <c r="E410" s="51" t="s">
        <v>155</v>
      </c>
      <c r="F410" s="55">
        <v>0</v>
      </c>
      <c r="G410" s="55">
        <v>15688</v>
      </c>
      <c r="H410" s="55">
        <f>G410</f>
        <v>15688</v>
      </c>
      <c r="I410" s="55">
        <v>0</v>
      </c>
      <c r="J410" s="54">
        <f t="shared" si="166"/>
        <v>0</v>
      </c>
      <c r="K410" s="54" t="e">
        <f t="shared" si="167"/>
        <v>#DIV/0!</v>
      </c>
    </row>
    <row r="411" spans="2:11" x14ac:dyDescent="0.25">
      <c r="B411" s="211">
        <v>322</v>
      </c>
      <c r="C411" s="212"/>
      <c r="D411" s="213"/>
      <c r="E411" s="51" t="s">
        <v>157</v>
      </c>
      <c r="F411" s="55">
        <f>F412+F413+F414+F415+F416+F417</f>
        <v>0</v>
      </c>
      <c r="G411" s="55">
        <f t="shared" ref="G411:H411" si="174">G412+G413+G414+G415+G416+G417</f>
        <v>15792</v>
      </c>
      <c r="H411" s="55">
        <f t="shared" si="174"/>
        <v>15792</v>
      </c>
      <c r="I411" s="55">
        <f>I412+I413+I414+I415+I416+I417</f>
        <v>6433.03</v>
      </c>
      <c r="J411" s="54">
        <f t="shared" si="166"/>
        <v>40.736005572441741</v>
      </c>
      <c r="K411" s="54" t="e">
        <f t="shared" si="167"/>
        <v>#DIV/0!</v>
      </c>
    </row>
    <row r="412" spans="2:11" x14ac:dyDescent="0.25">
      <c r="B412" s="211">
        <v>3221</v>
      </c>
      <c r="C412" s="212"/>
      <c r="D412" s="213"/>
      <c r="E412" s="108" t="s">
        <v>158</v>
      </c>
      <c r="F412" s="55">
        <v>0</v>
      </c>
      <c r="G412" s="55">
        <v>700</v>
      </c>
      <c r="H412" s="55">
        <f>G412</f>
        <v>700</v>
      </c>
      <c r="I412" s="55">
        <v>58.93</v>
      </c>
      <c r="J412" s="54">
        <f t="shared" si="166"/>
        <v>8.4185714285714273</v>
      </c>
      <c r="K412" s="54" t="e">
        <f t="shared" si="167"/>
        <v>#DIV/0!</v>
      </c>
    </row>
    <row r="413" spans="2:11" x14ac:dyDescent="0.25">
      <c r="B413" s="211">
        <v>3222</v>
      </c>
      <c r="C413" s="212"/>
      <c r="D413" s="213"/>
      <c r="E413" s="108" t="s">
        <v>251</v>
      </c>
      <c r="F413" s="55">
        <v>0</v>
      </c>
      <c r="G413" s="55">
        <v>10742</v>
      </c>
      <c r="H413" s="55">
        <f t="shared" ref="H413:H416" si="175">G413</f>
        <v>10742</v>
      </c>
      <c r="I413" s="55">
        <v>3703.82</v>
      </c>
      <c r="J413" s="54">
        <f t="shared" si="166"/>
        <v>34.479798920126612</v>
      </c>
      <c r="K413" s="54" t="e">
        <f t="shared" si="167"/>
        <v>#DIV/0!</v>
      </c>
    </row>
    <row r="414" spans="2:11" x14ac:dyDescent="0.25">
      <c r="B414" s="211">
        <v>3223</v>
      </c>
      <c r="C414" s="212"/>
      <c r="D414" s="213"/>
      <c r="E414" s="108" t="s">
        <v>159</v>
      </c>
      <c r="F414" s="55">
        <v>0</v>
      </c>
      <c r="G414" s="55">
        <v>0</v>
      </c>
      <c r="H414" s="55">
        <f t="shared" si="175"/>
        <v>0</v>
      </c>
      <c r="I414" s="55"/>
      <c r="J414" s="54" t="e">
        <f t="shared" si="166"/>
        <v>#DIV/0!</v>
      </c>
      <c r="K414" s="54" t="e">
        <f t="shared" si="167"/>
        <v>#DIV/0!</v>
      </c>
    </row>
    <row r="415" spans="2:11" ht="25.5" x14ac:dyDescent="0.25">
      <c r="B415" s="214">
        <v>3224</v>
      </c>
      <c r="C415" s="214"/>
      <c r="D415" s="214"/>
      <c r="E415" s="51" t="s">
        <v>160</v>
      </c>
      <c r="F415" s="55">
        <v>0</v>
      </c>
      <c r="G415" s="55">
        <v>1150</v>
      </c>
      <c r="H415" s="55">
        <f t="shared" si="175"/>
        <v>1150</v>
      </c>
      <c r="I415" s="55">
        <v>333.03</v>
      </c>
      <c r="J415" s="54">
        <f t="shared" si="166"/>
        <v>28.959130434782605</v>
      </c>
      <c r="K415" s="54" t="e">
        <f t="shared" si="167"/>
        <v>#DIV/0!</v>
      </c>
    </row>
    <row r="416" spans="2:11" x14ac:dyDescent="0.25">
      <c r="B416" s="214">
        <v>3225</v>
      </c>
      <c r="C416" s="214"/>
      <c r="D416" s="214"/>
      <c r="E416" s="51" t="s">
        <v>201</v>
      </c>
      <c r="F416" s="55">
        <v>0</v>
      </c>
      <c r="G416" s="55">
        <v>3200</v>
      </c>
      <c r="H416" s="55">
        <f t="shared" si="175"/>
        <v>3200</v>
      </c>
      <c r="I416" s="55">
        <v>2337.25</v>
      </c>
      <c r="J416" s="54">
        <f t="shared" si="166"/>
        <v>73.0390625</v>
      </c>
      <c r="K416" s="54" t="e">
        <f t="shared" si="167"/>
        <v>#DIV/0!</v>
      </c>
    </row>
    <row r="417" spans="2:11" x14ac:dyDescent="0.25">
      <c r="B417" s="214">
        <v>3227</v>
      </c>
      <c r="C417" s="214"/>
      <c r="D417" s="214"/>
      <c r="E417" s="51" t="s">
        <v>241</v>
      </c>
      <c r="F417" s="55">
        <v>0</v>
      </c>
      <c r="G417" s="55">
        <v>0</v>
      </c>
      <c r="H417" s="55">
        <v>0</v>
      </c>
      <c r="I417" s="55"/>
      <c r="J417" s="54" t="e">
        <f t="shared" si="166"/>
        <v>#DIV/0!</v>
      </c>
      <c r="K417" s="54" t="e">
        <f t="shared" si="167"/>
        <v>#DIV/0!</v>
      </c>
    </row>
    <row r="418" spans="2:11" x14ac:dyDescent="0.25">
      <c r="B418" s="211">
        <v>323</v>
      </c>
      <c r="C418" s="212"/>
      <c r="D418" s="213"/>
      <c r="E418" s="51" t="s">
        <v>162</v>
      </c>
      <c r="F418" s="55">
        <f>F419+F420+F421+F422+F423++F424</f>
        <v>0</v>
      </c>
      <c r="G418" s="55">
        <f t="shared" ref="G418:I418" si="176">G419+G420+G421+G422+G423++G424</f>
        <v>33680</v>
      </c>
      <c r="H418" s="55">
        <f t="shared" si="176"/>
        <v>33680</v>
      </c>
      <c r="I418" s="55">
        <f t="shared" si="176"/>
        <v>3466.73</v>
      </c>
      <c r="J418" s="54">
        <f t="shared" si="166"/>
        <v>10.293141330166272</v>
      </c>
      <c r="K418" s="54" t="e">
        <f t="shared" si="167"/>
        <v>#DIV/0!</v>
      </c>
    </row>
    <row r="419" spans="2:11" x14ac:dyDescent="0.25">
      <c r="B419" s="211">
        <v>3232</v>
      </c>
      <c r="C419" s="212"/>
      <c r="D419" s="213"/>
      <c r="E419" s="108" t="s">
        <v>164</v>
      </c>
      <c r="F419" s="55">
        <v>0</v>
      </c>
      <c r="G419" s="55">
        <v>12550</v>
      </c>
      <c r="H419" s="55">
        <f>G419</f>
        <v>12550</v>
      </c>
      <c r="I419" s="55"/>
      <c r="J419" s="54">
        <f t="shared" si="166"/>
        <v>0</v>
      </c>
      <c r="K419" s="54" t="e">
        <f t="shared" si="167"/>
        <v>#DIV/0!</v>
      </c>
    </row>
    <row r="420" spans="2:11" x14ac:dyDescent="0.25">
      <c r="B420" s="211">
        <v>3233</v>
      </c>
      <c r="C420" s="212"/>
      <c r="D420" s="213"/>
      <c r="E420" s="108" t="s">
        <v>165</v>
      </c>
      <c r="F420" s="55">
        <v>0</v>
      </c>
      <c r="G420" s="55">
        <v>10700</v>
      </c>
      <c r="H420" s="55">
        <f t="shared" ref="H420:H423" si="177">G420</f>
        <v>10700</v>
      </c>
      <c r="I420" s="55"/>
      <c r="J420" s="54">
        <f t="shared" si="166"/>
        <v>0</v>
      </c>
      <c r="K420" s="54" t="e">
        <f t="shared" si="167"/>
        <v>#DIV/0!</v>
      </c>
    </row>
    <row r="421" spans="2:11" x14ac:dyDescent="0.25">
      <c r="B421" s="214">
        <v>3234</v>
      </c>
      <c r="C421" s="214"/>
      <c r="D421" s="214"/>
      <c r="E421" s="51" t="s">
        <v>166</v>
      </c>
      <c r="F421" s="55">
        <v>0</v>
      </c>
      <c r="G421" s="55">
        <v>0</v>
      </c>
      <c r="H421" s="55">
        <f t="shared" si="177"/>
        <v>0</v>
      </c>
      <c r="I421" s="55"/>
      <c r="J421" s="54" t="e">
        <f t="shared" si="166"/>
        <v>#DIV/0!</v>
      </c>
      <c r="K421" s="54" t="e">
        <f t="shared" si="167"/>
        <v>#DIV/0!</v>
      </c>
    </row>
    <row r="422" spans="2:11" x14ac:dyDescent="0.25">
      <c r="B422" s="214">
        <v>3235</v>
      </c>
      <c r="C422" s="214"/>
      <c r="D422" s="214"/>
      <c r="E422" s="51" t="s">
        <v>167</v>
      </c>
      <c r="F422" s="55">
        <v>0</v>
      </c>
      <c r="G422" s="55">
        <v>830</v>
      </c>
      <c r="H422" s="55">
        <f t="shared" si="177"/>
        <v>830</v>
      </c>
      <c r="I422" s="55">
        <v>3114.29</v>
      </c>
      <c r="J422" s="54">
        <f t="shared" si="166"/>
        <v>375.21566265060244</v>
      </c>
      <c r="K422" s="54" t="e">
        <f t="shared" si="167"/>
        <v>#DIV/0!</v>
      </c>
    </row>
    <row r="423" spans="2:11" x14ac:dyDescent="0.25">
      <c r="B423" s="211">
        <v>3237</v>
      </c>
      <c r="C423" s="212"/>
      <c r="D423" s="213"/>
      <c r="E423" s="108" t="s">
        <v>169</v>
      </c>
      <c r="F423" s="55">
        <v>0</v>
      </c>
      <c r="G423" s="55">
        <v>2200</v>
      </c>
      <c r="H423" s="55">
        <f t="shared" si="177"/>
        <v>2200</v>
      </c>
      <c r="I423" s="55">
        <v>313.94</v>
      </c>
      <c r="J423" s="54">
        <f t="shared" si="166"/>
        <v>14.27</v>
      </c>
      <c r="K423" s="54" t="e">
        <f t="shared" si="167"/>
        <v>#DIV/0!</v>
      </c>
    </row>
    <row r="424" spans="2:11" x14ac:dyDescent="0.25">
      <c r="B424" s="211">
        <v>3239</v>
      </c>
      <c r="C424" s="212"/>
      <c r="D424" s="213"/>
      <c r="E424" s="108" t="s">
        <v>171</v>
      </c>
      <c r="F424" s="55">
        <v>0</v>
      </c>
      <c r="G424" s="55">
        <v>7400</v>
      </c>
      <c r="H424" s="55">
        <f>G424</f>
        <v>7400</v>
      </c>
      <c r="I424" s="55">
        <v>38.5</v>
      </c>
      <c r="J424" s="54">
        <f t="shared" si="166"/>
        <v>0.52027027027027029</v>
      </c>
      <c r="K424" s="54" t="e">
        <f t="shared" si="167"/>
        <v>#DIV/0!</v>
      </c>
    </row>
    <row r="425" spans="2:11" ht="25.5" x14ac:dyDescent="0.25">
      <c r="B425" s="214">
        <v>324</v>
      </c>
      <c r="C425" s="214"/>
      <c r="D425" s="214"/>
      <c r="E425" s="51" t="s">
        <v>202</v>
      </c>
      <c r="F425" s="55">
        <f>F426</f>
        <v>0</v>
      </c>
      <c r="G425" s="55">
        <f t="shared" ref="G425:I425" si="178">G426</f>
        <v>0</v>
      </c>
      <c r="H425" s="55">
        <f t="shared" si="178"/>
        <v>0</v>
      </c>
      <c r="I425" s="55">
        <f t="shared" si="178"/>
        <v>1154.3800000000001</v>
      </c>
      <c r="J425" s="54" t="e">
        <f t="shared" si="166"/>
        <v>#DIV/0!</v>
      </c>
      <c r="K425" s="54" t="e">
        <f t="shared" si="167"/>
        <v>#DIV/0!</v>
      </c>
    </row>
    <row r="426" spans="2:11" ht="25.5" x14ac:dyDescent="0.25">
      <c r="B426" s="214">
        <v>3241</v>
      </c>
      <c r="C426" s="214"/>
      <c r="D426" s="214"/>
      <c r="E426" s="51" t="s">
        <v>202</v>
      </c>
      <c r="F426" s="55">
        <v>0</v>
      </c>
      <c r="G426" s="55">
        <v>0</v>
      </c>
      <c r="H426" s="55">
        <f>G426</f>
        <v>0</v>
      </c>
      <c r="I426" s="55">
        <v>1154.3800000000001</v>
      </c>
      <c r="J426" s="54" t="e">
        <f t="shared" si="166"/>
        <v>#DIV/0!</v>
      </c>
      <c r="K426" s="54" t="e">
        <f t="shared" si="167"/>
        <v>#DIV/0!</v>
      </c>
    </row>
    <row r="427" spans="2:11" x14ac:dyDescent="0.25">
      <c r="B427" s="211">
        <v>329</v>
      </c>
      <c r="C427" s="212"/>
      <c r="D427" s="213"/>
      <c r="E427" s="51" t="s">
        <v>173</v>
      </c>
      <c r="F427" s="55">
        <f>F428+F429+F430</f>
        <v>0</v>
      </c>
      <c r="G427" s="55">
        <f t="shared" ref="G427:I427" si="179">G428+G429+G430</f>
        <v>1882</v>
      </c>
      <c r="H427" s="55">
        <f t="shared" si="179"/>
        <v>1882</v>
      </c>
      <c r="I427" s="55">
        <f t="shared" si="179"/>
        <v>68.75</v>
      </c>
      <c r="J427" s="54">
        <f t="shared" si="166"/>
        <v>3.6530286928799152</v>
      </c>
      <c r="K427" s="54" t="e">
        <f t="shared" si="167"/>
        <v>#DIV/0!</v>
      </c>
    </row>
    <row r="428" spans="2:11" x14ac:dyDescent="0.25">
      <c r="B428" s="211">
        <v>3293</v>
      </c>
      <c r="C428" s="212"/>
      <c r="D428" s="213"/>
      <c r="E428" s="108" t="s">
        <v>175</v>
      </c>
      <c r="F428" s="55">
        <v>0</v>
      </c>
      <c r="G428" s="55">
        <v>1232</v>
      </c>
      <c r="H428" s="55">
        <f>G428</f>
        <v>1232</v>
      </c>
      <c r="I428" s="55"/>
      <c r="J428" s="54">
        <f t="shared" si="166"/>
        <v>0</v>
      </c>
      <c r="K428" s="54" t="e">
        <f t="shared" si="167"/>
        <v>#DIV/0!</v>
      </c>
    </row>
    <row r="429" spans="2:11" x14ac:dyDescent="0.25">
      <c r="B429" s="211">
        <v>3294</v>
      </c>
      <c r="C429" s="212"/>
      <c r="D429" s="213"/>
      <c r="E429" s="108" t="s">
        <v>208</v>
      </c>
      <c r="F429" s="55">
        <v>0</v>
      </c>
      <c r="G429" s="55">
        <v>650</v>
      </c>
      <c r="H429" s="55">
        <f>G429</f>
        <v>650</v>
      </c>
      <c r="I429" s="55">
        <v>50</v>
      </c>
      <c r="J429" s="54">
        <f t="shared" si="166"/>
        <v>7.6923076923076925</v>
      </c>
      <c r="K429" s="54" t="e">
        <f t="shared" si="167"/>
        <v>#DIV/0!</v>
      </c>
    </row>
    <row r="430" spans="2:11" x14ac:dyDescent="0.25">
      <c r="B430" s="211">
        <v>3299</v>
      </c>
      <c r="C430" s="212"/>
      <c r="D430" s="213"/>
      <c r="E430" s="108" t="s">
        <v>173</v>
      </c>
      <c r="F430" s="55">
        <v>0</v>
      </c>
      <c r="G430" s="55">
        <v>0</v>
      </c>
      <c r="H430" s="55">
        <f>G430</f>
        <v>0</v>
      </c>
      <c r="I430" s="55">
        <v>18.75</v>
      </c>
      <c r="J430" s="54" t="e">
        <f t="shared" si="166"/>
        <v>#DIV/0!</v>
      </c>
      <c r="K430" s="54" t="e">
        <f t="shared" si="167"/>
        <v>#DIV/0!</v>
      </c>
    </row>
    <row r="431" spans="2:11" x14ac:dyDescent="0.25">
      <c r="B431" s="214">
        <v>4</v>
      </c>
      <c r="C431" s="214"/>
      <c r="D431" s="214"/>
      <c r="E431" s="51" t="s">
        <v>6</v>
      </c>
      <c r="F431" s="55">
        <f>F432+F435</f>
        <v>0</v>
      </c>
      <c r="G431" s="55">
        <f t="shared" ref="G431:I431" si="180">G432+G435</f>
        <v>97455</v>
      </c>
      <c r="H431" s="55">
        <f t="shared" si="180"/>
        <v>97455</v>
      </c>
      <c r="I431" s="55">
        <f t="shared" si="180"/>
        <v>24682.31</v>
      </c>
      <c r="J431" s="54">
        <f t="shared" si="166"/>
        <v>25.326879072392387</v>
      </c>
      <c r="K431" s="54" t="e">
        <f t="shared" si="167"/>
        <v>#DIV/0!</v>
      </c>
    </row>
    <row r="432" spans="2:11" ht="25.5" x14ac:dyDescent="0.25">
      <c r="B432" s="214">
        <v>41</v>
      </c>
      <c r="C432" s="214"/>
      <c r="D432" s="214"/>
      <c r="E432" s="51" t="s">
        <v>245</v>
      </c>
      <c r="F432" s="55">
        <f>F433</f>
        <v>0</v>
      </c>
      <c r="G432" s="55">
        <f t="shared" ref="G432:I433" si="181">G433</f>
        <v>2750</v>
      </c>
      <c r="H432" s="55">
        <f t="shared" si="181"/>
        <v>2750</v>
      </c>
      <c r="I432" s="55">
        <f t="shared" si="181"/>
        <v>5000</v>
      </c>
      <c r="J432" s="54">
        <f t="shared" si="166"/>
        <v>181.81818181818181</v>
      </c>
      <c r="K432" s="54" t="e">
        <f t="shared" si="167"/>
        <v>#DIV/0!</v>
      </c>
    </row>
    <row r="433" spans="2:11" x14ac:dyDescent="0.25">
      <c r="B433" s="211">
        <v>412</v>
      </c>
      <c r="C433" s="212"/>
      <c r="D433" s="213"/>
      <c r="E433" s="51" t="s">
        <v>221</v>
      </c>
      <c r="F433" s="55">
        <f>F434</f>
        <v>0</v>
      </c>
      <c r="G433" s="55">
        <f t="shared" si="181"/>
        <v>2750</v>
      </c>
      <c r="H433" s="55">
        <f t="shared" si="181"/>
        <v>2750</v>
      </c>
      <c r="I433" s="55">
        <f t="shared" si="181"/>
        <v>5000</v>
      </c>
      <c r="J433" s="54">
        <f t="shared" si="166"/>
        <v>181.81818181818181</v>
      </c>
      <c r="K433" s="54" t="e">
        <f t="shared" si="167"/>
        <v>#DIV/0!</v>
      </c>
    </row>
    <row r="434" spans="2:11" x14ac:dyDescent="0.25">
      <c r="B434" s="211">
        <v>4123</v>
      </c>
      <c r="C434" s="212"/>
      <c r="D434" s="213"/>
      <c r="E434" s="108" t="s">
        <v>185</v>
      </c>
      <c r="F434" s="55">
        <v>0</v>
      </c>
      <c r="G434" s="55">
        <v>2750</v>
      </c>
      <c r="H434" s="55">
        <f>G434</f>
        <v>2750</v>
      </c>
      <c r="I434" s="55">
        <v>5000</v>
      </c>
      <c r="J434" s="54">
        <f t="shared" si="166"/>
        <v>181.81818181818181</v>
      </c>
      <c r="K434" s="54" t="e">
        <f t="shared" si="167"/>
        <v>#DIV/0!</v>
      </c>
    </row>
    <row r="435" spans="2:11" ht="25.5" x14ac:dyDescent="0.25">
      <c r="B435" s="211">
        <v>42</v>
      </c>
      <c r="C435" s="212"/>
      <c r="D435" s="213"/>
      <c r="E435" s="108" t="s">
        <v>243</v>
      </c>
      <c r="F435" s="55">
        <f>F436+F441+F443</f>
        <v>0</v>
      </c>
      <c r="G435" s="55">
        <f t="shared" ref="G435:I435" si="182">G436+G441+G443</f>
        <v>94705</v>
      </c>
      <c r="H435" s="55">
        <f t="shared" si="182"/>
        <v>94705</v>
      </c>
      <c r="I435" s="55">
        <f t="shared" si="182"/>
        <v>19682.310000000001</v>
      </c>
      <c r="J435" s="54">
        <f t="shared" si="166"/>
        <v>20.782756982207911</v>
      </c>
      <c r="K435" s="54" t="e">
        <f t="shared" si="167"/>
        <v>#DIV/0!</v>
      </c>
    </row>
    <row r="436" spans="2:11" x14ac:dyDescent="0.25">
      <c r="B436" s="211">
        <v>422</v>
      </c>
      <c r="C436" s="212"/>
      <c r="D436" s="213"/>
      <c r="E436" s="108" t="s">
        <v>187</v>
      </c>
      <c r="F436" s="55">
        <f>F437+F438+F439+F440</f>
        <v>0</v>
      </c>
      <c r="G436" s="55">
        <f t="shared" ref="G436:I436" si="183">G437+G438+G439+G440</f>
        <v>81459</v>
      </c>
      <c r="H436" s="55">
        <f t="shared" si="183"/>
        <v>81459</v>
      </c>
      <c r="I436" s="55">
        <f t="shared" si="183"/>
        <v>18243.66</v>
      </c>
      <c r="J436" s="54">
        <f t="shared" si="166"/>
        <v>22.39612565830663</v>
      </c>
      <c r="K436" s="54" t="e">
        <f t="shared" si="167"/>
        <v>#DIV/0!</v>
      </c>
    </row>
    <row r="437" spans="2:11" x14ac:dyDescent="0.25">
      <c r="B437" s="214">
        <v>4221</v>
      </c>
      <c r="C437" s="214"/>
      <c r="D437" s="214"/>
      <c r="E437" s="51" t="s">
        <v>94</v>
      </c>
      <c r="F437" s="55">
        <v>0</v>
      </c>
      <c r="G437" s="55">
        <v>25360</v>
      </c>
      <c r="H437" s="55">
        <f>G437</f>
        <v>25360</v>
      </c>
      <c r="I437" s="55">
        <v>18243.66</v>
      </c>
      <c r="J437" s="54">
        <f t="shared" si="166"/>
        <v>71.93872239747634</v>
      </c>
      <c r="K437" s="54" t="e">
        <f t="shared" si="167"/>
        <v>#DIV/0!</v>
      </c>
    </row>
    <row r="438" spans="2:11" x14ac:dyDescent="0.25">
      <c r="B438" s="214">
        <v>4224</v>
      </c>
      <c r="C438" s="214"/>
      <c r="D438" s="214"/>
      <c r="E438" s="51" t="s">
        <v>188</v>
      </c>
      <c r="F438" s="55">
        <v>0</v>
      </c>
      <c r="G438" s="55">
        <v>4907</v>
      </c>
      <c r="H438" s="55">
        <f>G438</f>
        <v>4907</v>
      </c>
      <c r="I438" s="55"/>
      <c r="J438" s="54">
        <f t="shared" si="166"/>
        <v>0</v>
      </c>
      <c r="K438" s="54" t="e">
        <f t="shared" si="167"/>
        <v>#DIV/0!</v>
      </c>
    </row>
    <row r="439" spans="2:11" x14ac:dyDescent="0.25">
      <c r="B439" s="211">
        <v>4225</v>
      </c>
      <c r="C439" s="212"/>
      <c r="D439" s="213"/>
      <c r="E439" s="51" t="s">
        <v>189</v>
      </c>
      <c r="F439" s="55">
        <v>0</v>
      </c>
      <c r="G439" s="55">
        <f>51192</f>
        <v>51192</v>
      </c>
      <c r="H439" s="55">
        <f>51192</f>
        <v>51192</v>
      </c>
      <c r="I439" s="55"/>
      <c r="J439" s="54">
        <f t="shared" si="166"/>
        <v>0</v>
      </c>
      <c r="K439" s="54" t="e">
        <f t="shared" si="167"/>
        <v>#DIV/0!</v>
      </c>
    </row>
    <row r="440" spans="2:11" x14ac:dyDescent="0.25">
      <c r="B440" s="106">
        <v>4227</v>
      </c>
      <c r="C440" s="107"/>
      <c r="D440" s="108"/>
      <c r="E440" s="61" t="s">
        <v>273</v>
      </c>
      <c r="F440" s="55">
        <v>0</v>
      </c>
      <c r="G440" s="55">
        <v>0</v>
      </c>
      <c r="H440" s="55">
        <v>0</v>
      </c>
      <c r="I440" s="55"/>
      <c r="J440" s="54" t="e">
        <f t="shared" si="166"/>
        <v>#DIV/0!</v>
      </c>
      <c r="K440" s="54" t="e">
        <f t="shared" si="167"/>
        <v>#DIV/0!</v>
      </c>
    </row>
    <row r="441" spans="2:11" ht="25.5" x14ac:dyDescent="0.25">
      <c r="B441" s="211">
        <v>424</v>
      </c>
      <c r="C441" s="212"/>
      <c r="D441" s="213"/>
      <c r="E441" s="108" t="s">
        <v>250</v>
      </c>
      <c r="F441" s="55">
        <f>F442</f>
        <v>0</v>
      </c>
      <c r="G441" s="55">
        <f t="shared" ref="G441:I441" si="184">G442</f>
        <v>896</v>
      </c>
      <c r="H441" s="55">
        <f t="shared" si="184"/>
        <v>896</v>
      </c>
      <c r="I441" s="55">
        <f t="shared" si="184"/>
        <v>0</v>
      </c>
      <c r="J441" s="54">
        <f t="shared" si="166"/>
        <v>0</v>
      </c>
      <c r="K441" s="54" t="e">
        <f t="shared" si="167"/>
        <v>#DIV/0!</v>
      </c>
    </row>
    <row r="442" spans="2:11" x14ac:dyDescent="0.25">
      <c r="B442" s="211">
        <v>4241</v>
      </c>
      <c r="C442" s="212"/>
      <c r="D442" s="213"/>
      <c r="E442" s="108" t="s">
        <v>222</v>
      </c>
      <c r="F442" s="55">
        <v>0</v>
      </c>
      <c r="G442" s="55">
        <v>896</v>
      </c>
      <c r="H442" s="55">
        <f>G441</f>
        <v>896</v>
      </c>
      <c r="I442" s="55"/>
      <c r="J442" s="54">
        <f t="shared" si="166"/>
        <v>0</v>
      </c>
      <c r="K442" s="54" t="e">
        <f t="shared" si="167"/>
        <v>#DIV/0!</v>
      </c>
    </row>
    <row r="443" spans="2:11" x14ac:dyDescent="0.25">
      <c r="B443" s="211">
        <v>426</v>
      </c>
      <c r="C443" s="212"/>
      <c r="D443" s="213"/>
      <c r="E443" s="108" t="s">
        <v>191</v>
      </c>
      <c r="F443" s="55">
        <f>F444</f>
        <v>0</v>
      </c>
      <c r="G443" s="55">
        <f t="shared" ref="G443:I443" si="185">G444</f>
        <v>12350</v>
      </c>
      <c r="H443" s="55">
        <f t="shared" si="185"/>
        <v>12350</v>
      </c>
      <c r="I443" s="55">
        <f t="shared" si="185"/>
        <v>1438.65</v>
      </c>
      <c r="J443" s="54">
        <f t="shared" si="166"/>
        <v>11.648987854251013</v>
      </c>
      <c r="K443" s="54" t="e">
        <f t="shared" si="167"/>
        <v>#DIV/0!</v>
      </c>
    </row>
    <row r="444" spans="2:11" x14ac:dyDescent="0.25">
      <c r="B444" s="214">
        <v>4262</v>
      </c>
      <c r="C444" s="214"/>
      <c r="D444" s="214"/>
      <c r="E444" s="51" t="s">
        <v>192</v>
      </c>
      <c r="F444" s="55">
        <v>0</v>
      </c>
      <c r="G444" s="55">
        <v>12350</v>
      </c>
      <c r="H444" s="55">
        <f>G444</f>
        <v>12350</v>
      </c>
      <c r="I444" s="55">
        <v>1438.65</v>
      </c>
      <c r="J444" s="54">
        <f t="shared" si="166"/>
        <v>11.648987854251013</v>
      </c>
      <c r="K444" s="54" t="e">
        <f t="shared" si="167"/>
        <v>#DIV/0!</v>
      </c>
    </row>
    <row r="445" spans="2:11" x14ac:dyDescent="0.25">
      <c r="B445" s="215" t="s">
        <v>214</v>
      </c>
      <c r="C445" s="216"/>
      <c r="D445" s="217"/>
      <c r="E445" s="105"/>
      <c r="F445" s="55"/>
      <c r="G445" s="55"/>
      <c r="H445" s="55"/>
      <c r="I445" s="55"/>
      <c r="J445" s="54"/>
      <c r="K445" s="54"/>
    </row>
    <row r="446" spans="2:11" ht="29.25" customHeight="1" x14ac:dyDescent="0.25">
      <c r="B446" s="218" t="s">
        <v>326</v>
      </c>
      <c r="C446" s="218"/>
      <c r="D446" s="218"/>
      <c r="E446" s="105" t="s">
        <v>296</v>
      </c>
      <c r="F446" s="55"/>
      <c r="G446" s="55"/>
      <c r="H446" s="55"/>
      <c r="I446" s="55"/>
      <c r="J446" s="54" t="e">
        <f t="shared" si="166"/>
        <v>#DIV/0!</v>
      </c>
      <c r="K446" s="54" t="e">
        <f t="shared" si="167"/>
        <v>#DIV/0!</v>
      </c>
    </row>
    <row r="447" spans="2:11" x14ac:dyDescent="0.25">
      <c r="B447" s="222">
        <v>5043</v>
      </c>
      <c r="C447" s="222"/>
      <c r="D447" s="222"/>
      <c r="E447" s="105" t="s">
        <v>295</v>
      </c>
      <c r="F447" s="55">
        <f>F448</f>
        <v>0</v>
      </c>
      <c r="G447" s="55">
        <f t="shared" ref="G447:I447" si="186">G448</f>
        <v>850</v>
      </c>
      <c r="H447" s="55">
        <f t="shared" si="186"/>
        <v>850</v>
      </c>
      <c r="I447" s="55">
        <f t="shared" si="186"/>
        <v>0</v>
      </c>
      <c r="J447" s="54">
        <f t="shared" si="166"/>
        <v>0</v>
      </c>
      <c r="K447" s="54" t="e">
        <f t="shared" si="167"/>
        <v>#DIV/0!</v>
      </c>
    </row>
    <row r="448" spans="2:11" x14ac:dyDescent="0.25">
      <c r="B448" s="211">
        <v>329</v>
      </c>
      <c r="C448" s="212"/>
      <c r="D448" s="213"/>
      <c r="E448" s="51" t="s">
        <v>173</v>
      </c>
      <c r="F448" s="62">
        <f>F449</f>
        <v>0</v>
      </c>
      <c r="G448" s="62">
        <f t="shared" ref="G448:I448" si="187">G449</f>
        <v>850</v>
      </c>
      <c r="H448" s="62">
        <f t="shared" si="187"/>
        <v>850</v>
      </c>
      <c r="I448" s="62">
        <f t="shared" si="187"/>
        <v>0</v>
      </c>
      <c r="J448" s="54">
        <f t="shared" si="166"/>
        <v>0</v>
      </c>
      <c r="K448" s="54" t="e">
        <f t="shared" si="167"/>
        <v>#DIV/0!</v>
      </c>
    </row>
    <row r="449" spans="2:11" x14ac:dyDescent="0.25">
      <c r="B449" s="211">
        <v>3299</v>
      </c>
      <c r="C449" s="212"/>
      <c r="D449" s="213"/>
      <c r="E449" s="108" t="s">
        <v>173</v>
      </c>
      <c r="F449" s="62">
        <v>0</v>
      </c>
      <c r="G449" s="62">
        <v>850</v>
      </c>
      <c r="H449" s="54">
        <f>G449</f>
        <v>850</v>
      </c>
      <c r="I449" s="54">
        <v>0</v>
      </c>
      <c r="J449" s="54">
        <f t="shared" si="166"/>
        <v>0</v>
      </c>
      <c r="K449" s="54" t="e">
        <f t="shared" si="167"/>
        <v>#DIV/0!</v>
      </c>
    </row>
    <row r="450" spans="2:11" ht="26.25" x14ac:dyDescent="0.25">
      <c r="B450" s="242" t="s">
        <v>299</v>
      </c>
      <c r="C450" s="243"/>
      <c r="D450" s="244"/>
      <c r="E450" s="142" t="s">
        <v>327</v>
      </c>
      <c r="F450" s="98"/>
      <c r="G450" s="98"/>
      <c r="H450" s="98"/>
      <c r="I450" s="98"/>
      <c r="J450" s="54" t="e">
        <f t="shared" si="166"/>
        <v>#DIV/0!</v>
      </c>
      <c r="K450" s="54" t="e">
        <f t="shared" si="167"/>
        <v>#DIV/0!</v>
      </c>
    </row>
    <row r="451" spans="2:11" x14ac:dyDescent="0.25">
      <c r="B451" s="227" t="s">
        <v>322</v>
      </c>
      <c r="C451" s="228"/>
      <c r="D451" s="229"/>
      <c r="E451" s="112" t="s">
        <v>298</v>
      </c>
      <c r="F451" s="55">
        <f>F452</f>
        <v>0</v>
      </c>
      <c r="G451" s="55">
        <f t="shared" ref="G451:I451" si="188">G452</f>
        <v>93816</v>
      </c>
      <c r="H451" s="55">
        <f t="shared" si="188"/>
        <v>93816</v>
      </c>
      <c r="I451" s="55">
        <f t="shared" si="188"/>
        <v>0</v>
      </c>
      <c r="J451" s="54">
        <f t="shared" si="166"/>
        <v>0</v>
      </c>
      <c r="K451" s="54" t="e">
        <f t="shared" si="167"/>
        <v>#DIV/0!</v>
      </c>
    </row>
    <row r="452" spans="2:11" x14ac:dyDescent="0.25">
      <c r="B452" s="230">
        <v>810</v>
      </c>
      <c r="C452" s="231"/>
      <c r="D452" s="232"/>
      <c r="E452" s="98"/>
      <c r="F452" s="55">
        <f>F453+F471</f>
        <v>0</v>
      </c>
      <c r="G452" s="55">
        <f t="shared" ref="G452:I452" si="189">G453+G471</f>
        <v>93816</v>
      </c>
      <c r="H452" s="55">
        <f t="shared" si="189"/>
        <v>93816</v>
      </c>
      <c r="I452" s="55">
        <f t="shared" si="189"/>
        <v>0</v>
      </c>
      <c r="J452" s="54">
        <f t="shared" si="166"/>
        <v>0</v>
      </c>
      <c r="K452" s="54" t="e">
        <f t="shared" si="167"/>
        <v>#DIV/0!</v>
      </c>
    </row>
    <row r="453" spans="2:11" x14ac:dyDescent="0.25">
      <c r="B453" s="211">
        <v>3</v>
      </c>
      <c r="C453" s="212"/>
      <c r="D453" s="213"/>
      <c r="E453" s="108" t="s">
        <v>4</v>
      </c>
      <c r="F453" s="55">
        <f>F454+F461</f>
        <v>0</v>
      </c>
      <c r="G453" s="55">
        <f t="shared" ref="G453:I453" si="190">G454+G461</f>
        <v>90016</v>
      </c>
      <c r="H453" s="55">
        <f t="shared" si="190"/>
        <v>90016</v>
      </c>
      <c r="I453" s="55">
        <f t="shared" si="190"/>
        <v>0</v>
      </c>
      <c r="J453" s="54">
        <f t="shared" si="166"/>
        <v>0</v>
      </c>
      <c r="K453" s="54" t="e">
        <f t="shared" si="167"/>
        <v>#DIV/0!</v>
      </c>
    </row>
    <row r="454" spans="2:11" x14ac:dyDescent="0.25">
      <c r="B454" s="211">
        <v>31</v>
      </c>
      <c r="C454" s="212"/>
      <c r="D454" s="213"/>
      <c r="E454" s="108" t="s">
        <v>5</v>
      </c>
      <c r="F454" s="55">
        <f>F455+F457+F459</f>
        <v>0</v>
      </c>
      <c r="G454" s="55">
        <f t="shared" ref="G454:I454" si="191">G455+G457+G459</f>
        <v>73416</v>
      </c>
      <c r="H454" s="55">
        <f t="shared" si="191"/>
        <v>73416</v>
      </c>
      <c r="I454" s="55">
        <f t="shared" si="191"/>
        <v>0</v>
      </c>
      <c r="J454" s="54">
        <f t="shared" si="166"/>
        <v>0</v>
      </c>
      <c r="K454" s="54" t="e">
        <f t="shared" si="167"/>
        <v>#DIV/0!</v>
      </c>
    </row>
    <row r="455" spans="2:11" x14ac:dyDescent="0.25">
      <c r="B455" s="211">
        <v>311</v>
      </c>
      <c r="C455" s="212"/>
      <c r="D455" s="213"/>
      <c r="E455" s="108" t="s">
        <v>34</v>
      </c>
      <c r="F455" s="55">
        <f>F456</f>
        <v>0</v>
      </c>
      <c r="G455" s="55">
        <f t="shared" ref="G455:I455" si="192">G456</f>
        <v>62417</v>
      </c>
      <c r="H455" s="55">
        <f t="shared" si="192"/>
        <v>62417</v>
      </c>
      <c r="I455" s="55">
        <f t="shared" si="192"/>
        <v>0</v>
      </c>
      <c r="J455" s="54">
        <f t="shared" si="166"/>
        <v>0</v>
      </c>
      <c r="K455" s="54" t="e">
        <f t="shared" si="167"/>
        <v>#DIV/0!</v>
      </c>
    </row>
    <row r="456" spans="2:11" x14ac:dyDescent="0.25">
      <c r="B456" s="214">
        <v>3111</v>
      </c>
      <c r="C456" s="214"/>
      <c r="D456" s="214"/>
      <c r="E456" s="51" t="s">
        <v>35</v>
      </c>
      <c r="F456" s="55">
        <v>0</v>
      </c>
      <c r="G456" s="55">
        <v>62417</v>
      </c>
      <c r="H456" s="55">
        <f>G456</f>
        <v>62417</v>
      </c>
      <c r="I456" s="55"/>
      <c r="J456" s="54">
        <f t="shared" si="166"/>
        <v>0</v>
      </c>
      <c r="K456" s="54" t="e">
        <f t="shared" si="167"/>
        <v>#DIV/0!</v>
      </c>
    </row>
    <row r="457" spans="2:11" x14ac:dyDescent="0.25">
      <c r="B457" s="224">
        <v>312</v>
      </c>
      <c r="C457" s="225"/>
      <c r="D457" s="226"/>
      <c r="E457" s="51" t="s">
        <v>150</v>
      </c>
      <c r="F457" s="55">
        <f>F458</f>
        <v>0</v>
      </c>
      <c r="G457" s="55">
        <f t="shared" ref="G457:I457" si="193">G458</f>
        <v>700</v>
      </c>
      <c r="H457" s="55">
        <f t="shared" si="193"/>
        <v>700</v>
      </c>
      <c r="I457" s="55">
        <f t="shared" si="193"/>
        <v>0</v>
      </c>
      <c r="J457" s="54">
        <f t="shared" si="166"/>
        <v>0</v>
      </c>
      <c r="K457" s="54" t="e">
        <f t="shared" si="167"/>
        <v>#DIV/0!</v>
      </c>
    </row>
    <row r="458" spans="2:11" x14ac:dyDescent="0.25">
      <c r="B458" s="224">
        <v>3121</v>
      </c>
      <c r="C458" s="225"/>
      <c r="D458" s="226"/>
      <c r="E458" s="51" t="s">
        <v>150</v>
      </c>
      <c r="F458" s="55">
        <v>0</v>
      </c>
      <c r="G458" s="55">
        <v>700</v>
      </c>
      <c r="H458" s="55">
        <f>G458</f>
        <v>700</v>
      </c>
      <c r="I458" s="55"/>
      <c r="J458" s="54">
        <f t="shared" si="166"/>
        <v>0</v>
      </c>
      <c r="K458" s="54" t="e">
        <f t="shared" si="167"/>
        <v>#DIV/0!</v>
      </c>
    </row>
    <row r="459" spans="2:11" x14ac:dyDescent="0.25">
      <c r="B459" s="214">
        <v>313</v>
      </c>
      <c r="C459" s="214"/>
      <c r="D459" s="214"/>
      <c r="E459" s="51" t="s">
        <v>151</v>
      </c>
      <c r="F459" s="55">
        <f>F460</f>
        <v>0</v>
      </c>
      <c r="G459" s="55">
        <f t="shared" ref="G459:I459" si="194">G460</f>
        <v>10299</v>
      </c>
      <c r="H459" s="55">
        <f t="shared" si="194"/>
        <v>10299</v>
      </c>
      <c r="I459" s="55">
        <f t="shared" si="194"/>
        <v>0</v>
      </c>
      <c r="J459" s="54">
        <f t="shared" ref="J459:J525" si="195">I459/H459*100</f>
        <v>0</v>
      </c>
      <c r="K459" s="54" t="e">
        <f t="shared" ref="K459:K525" si="196">I459/F459*100</f>
        <v>#DIV/0!</v>
      </c>
    </row>
    <row r="460" spans="2:11" ht="25.5" x14ac:dyDescent="0.25">
      <c r="B460" s="211">
        <v>3132</v>
      </c>
      <c r="C460" s="212"/>
      <c r="D460" s="213"/>
      <c r="E460" s="51" t="s">
        <v>152</v>
      </c>
      <c r="F460" s="55">
        <v>0</v>
      </c>
      <c r="G460" s="55">
        <v>10299</v>
      </c>
      <c r="H460" s="55">
        <f>G460</f>
        <v>10299</v>
      </c>
      <c r="I460" s="55"/>
      <c r="J460" s="54">
        <f t="shared" si="195"/>
        <v>0</v>
      </c>
      <c r="K460" s="54" t="e">
        <f t="shared" si="196"/>
        <v>#DIV/0!</v>
      </c>
    </row>
    <row r="461" spans="2:11" x14ac:dyDescent="0.25">
      <c r="B461" s="211">
        <v>32</v>
      </c>
      <c r="C461" s="212"/>
      <c r="D461" s="213"/>
      <c r="E461" s="108" t="s">
        <v>13</v>
      </c>
      <c r="F461" s="55">
        <f>F462+F466+F468</f>
        <v>0</v>
      </c>
      <c r="G461" s="55">
        <f t="shared" ref="G461:I461" si="197">G462+G466+G468</f>
        <v>16600</v>
      </c>
      <c r="H461" s="55">
        <f t="shared" si="197"/>
        <v>16600</v>
      </c>
      <c r="I461" s="55">
        <f t="shared" si="197"/>
        <v>0</v>
      </c>
      <c r="J461" s="54">
        <f t="shared" si="195"/>
        <v>0</v>
      </c>
      <c r="K461" s="54" t="e">
        <f t="shared" si="196"/>
        <v>#DIV/0!</v>
      </c>
    </row>
    <row r="462" spans="2:11" x14ac:dyDescent="0.25">
      <c r="B462" s="211">
        <v>321</v>
      </c>
      <c r="C462" s="212"/>
      <c r="D462" s="213"/>
      <c r="E462" s="108" t="s">
        <v>239</v>
      </c>
      <c r="F462" s="55">
        <f>F463+F464+F465</f>
        <v>0</v>
      </c>
      <c r="G462" s="55">
        <f t="shared" ref="G462:I462" si="198">G463+G464+G465</f>
        <v>3600</v>
      </c>
      <c r="H462" s="55">
        <f t="shared" si="198"/>
        <v>3600</v>
      </c>
      <c r="I462" s="55">
        <f t="shared" si="198"/>
        <v>0</v>
      </c>
      <c r="J462" s="54">
        <f t="shared" si="195"/>
        <v>0</v>
      </c>
      <c r="K462" s="54" t="e">
        <f t="shared" si="196"/>
        <v>#DIV/0!</v>
      </c>
    </row>
    <row r="463" spans="2:11" x14ac:dyDescent="0.25">
      <c r="B463" s="214">
        <v>3211</v>
      </c>
      <c r="C463" s="214"/>
      <c r="D463" s="214"/>
      <c r="E463" s="51" t="s">
        <v>37</v>
      </c>
      <c r="F463" s="55">
        <v>0</v>
      </c>
      <c r="G463" s="55">
        <v>2000</v>
      </c>
      <c r="H463" s="55">
        <f>G463</f>
        <v>2000</v>
      </c>
      <c r="I463" s="55"/>
      <c r="J463" s="54">
        <f t="shared" si="195"/>
        <v>0</v>
      </c>
      <c r="K463" s="54" t="e">
        <f t="shared" si="196"/>
        <v>#DIV/0!</v>
      </c>
    </row>
    <row r="464" spans="2:11" ht="25.5" x14ac:dyDescent="0.25">
      <c r="B464" s="214">
        <v>3212</v>
      </c>
      <c r="C464" s="214"/>
      <c r="D464" s="214"/>
      <c r="E464" s="51" t="s">
        <v>207</v>
      </c>
      <c r="F464" s="55">
        <v>0</v>
      </c>
      <c r="G464" s="55">
        <v>600</v>
      </c>
      <c r="H464" s="55">
        <f t="shared" ref="H464:H465" si="199">G464</f>
        <v>600</v>
      </c>
      <c r="I464" s="55"/>
      <c r="J464" s="54">
        <f t="shared" si="195"/>
        <v>0</v>
      </c>
      <c r="K464" s="54" t="e">
        <f t="shared" si="196"/>
        <v>#DIV/0!</v>
      </c>
    </row>
    <row r="465" spans="2:11" x14ac:dyDescent="0.25">
      <c r="B465" s="214">
        <v>3213</v>
      </c>
      <c r="C465" s="214"/>
      <c r="D465" s="214"/>
      <c r="E465" s="51" t="s">
        <v>155</v>
      </c>
      <c r="F465" s="55">
        <v>0</v>
      </c>
      <c r="G465" s="55">
        <v>1000</v>
      </c>
      <c r="H465" s="55">
        <f t="shared" si="199"/>
        <v>1000</v>
      </c>
      <c r="I465" s="55"/>
      <c r="J465" s="54">
        <f t="shared" si="195"/>
        <v>0</v>
      </c>
      <c r="K465" s="54" t="e">
        <f t="shared" si="196"/>
        <v>#DIV/0!</v>
      </c>
    </row>
    <row r="466" spans="2:11" x14ac:dyDescent="0.25">
      <c r="B466" s="211">
        <v>322</v>
      </c>
      <c r="C466" s="212"/>
      <c r="D466" s="213"/>
      <c r="E466" s="51" t="s">
        <v>157</v>
      </c>
      <c r="F466" s="55">
        <f>F467</f>
        <v>0</v>
      </c>
      <c r="G466" s="55">
        <f t="shared" ref="G466:I466" si="200">G467</f>
        <v>5000</v>
      </c>
      <c r="H466" s="55">
        <f t="shared" si="200"/>
        <v>5000</v>
      </c>
      <c r="I466" s="55">
        <f t="shared" si="200"/>
        <v>0</v>
      </c>
      <c r="J466" s="54">
        <f t="shared" si="195"/>
        <v>0</v>
      </c>
      <c r="K466" s="54" t="e">
        <f t="shared" si="196"/>
        <v>#DIV/0!</v>
      </c>
    </row>
    <row r="467" spans="2:11" x14ac:dyDescent="0.25">
      <c r="B467" s="211">
        <v>3222</v>
      </c>
      <c r="C467" s="212"/>
      <c r="D467" s="213"/>
      <c r="E467" s="108" t="s">
        <v>251</v>
      </c>
      <c r="F467" s="55">
        <v>0</v>
      </c>
      <c r="G467" s="55">
        <v>5000</v>
      </c>
      <c r="H467" s="55">
        <f>G467</f>
        <v>5000</v>
      </c>
      <c r="I467" s="55"/>
      <c r="J467" s="54">
        <f t="shared" si="195"/>
        <v>0</v>
      </c>
      <c r="K467" s="54" t="e">
        <f t="shared" si="196"/>
        <v>#DIV/0!</v>
      </c>
    </row>
    <row r="468" spans="2:11" x14ac:dyDescent="0.25">
      <c r="B468" s="211">
        <v>323</v>
      </c>
      <c r="C468" s="212"/>
      <c r="D468" s="213"/>
      <c r="E468" s="51" t="s">
        <v>162</v>
      </c>
      <c r="F468" s="55">
        <f>F469+F470</f>
        <v>0</v>
      </c>
      <c r="G468" s="55">
        <f t="shared" ref="G468:I468" si="201">G469+G470</f>
        <v>8000</v>
      </c>
      <c r="H468" s="55">
        <f t="shared" si="201"/>
        <v>8000</v>
      </c>
      <c r="I468" s="55">
        <f t="shared" si="201"/>
        <v>0</v>
      </c>
      <c r="J468" s="54">
        <f t="shared" si="195"/>
        <v>0</v>
      </c>
      <c r="K468" s="54" t="e">
        <f t="shared" si="196"/>
        <v>#DIV/0!</v>
      </c>
    </row>
    <row r="469" spans="2:11" x14ac:dyDescent="0.25">
      <c r="B469" s="211">
        <v>3232</v>
      </c>
      <c r="C469" s="212"/>
      <c r="D469" s="213"/>
      <c r="E469" s="61" t="s">
        <v>164</v>
      </c>
      <c r="F469" s="55">
        <v>0</v>
      </c>
      <c r="G469" s="55">
        <v>6000</v>
      </c>
      <c r="H469" s="55">
        <f>G469</f>
        <v>6000</v>
      </c>
      <c r="I469" s="55"/>
      <c r="J469" s="54">
        <f t="shared" si="195"/>
        <v>0</v>
      </c>
      <c r="K469" s="54" t="e">
        <f t="shared" si="196"/>
        <v>#DIV/0!</v>
      </c>
    </row>
    <row r="470" spans="2:11" ht="21.75" customHeight="1" x14ac:dyDescent="0.25">
      <c r="B470" s="211">
        <v>3233</v>
      </c>
      <c r="C470" s="212"/>
      <c r="D470" s="213"/>
      <c r="E470" s="108" t="s">
        <v>165</v>
      </c>
      <c r="F470" s="55">
        <v>0</v>
      </c>
      <c r="G470" s="55">
        <v>2000</v>
      </c>
      <c r="H470" s="55">
        <f>G470</f>
        <v>2000</v>
      </c>
      <c r="I470" s="55"/>
      <c r="J470" s="54">
        <f t="shared" si="195"/>
        <v>0</v>
      </c>
      <c r="K470" s="54" t="e">
        <f t="shared" si="196"/>
        <v>#DIV/0!</v>
      </c>
    </row>
    <row r="471" spans="2:11" x14ac:dyDescent="0.25">
      <c r="B471" s="214">
        <v>4</v>
      </c>
      <c r="C471" s="214"/>
      <c r="D471" s="214"/>
      <c r="E471" s="51" t="s">
        <v>6</v>
      </c>
      <c r="F471" s="55">
        <f>F472</f>
        <v>0</v>
      </c>
      <c r="G471" s="55">
        <f t="shared" ref="G471:I473" si="202">G472</f>
        <v>3800</v>
      </c>
      <c r="H471" s="55">
        <f t="shared" si="202"/>
        <v>3800</v>
      </c>
      <c r="I471" s="55">
        <f t="shared" si="202"/>
        <v>0</v>
      </c>
      <c r="J471" s="54">
        <f t="shared" si="195"/>
        <v>0</v>
      </c>
      <c r="K471" s="54" t="e">
        <f t="shared" si="196"/>
        <v>#DIV/0!</v>
      </c>
    </row>
    <row r="472" spans="2:11" ht="25.5" x14ac:dyDescent="0.25">
      <c r="B472" s="211">
        <v>42</v>
      </c>
      <c r="C472" s="212"/>
      <c r="D472" s="213"/>
      <c r="E472" s="108" t="s">
        <v>186</v>
      </c>
      <c r="F472" s="55">
        <f>F473</f>
        <v>0</v>
      </c>
      <c r="G472" s="55">
        <f t="shared" si="202"/>
        <v>3800</v>
      </c>
      <c r="H472" s="55">
        <f t="shared" si="202"/>
        <v>3800</v>
      </c>
      <c r="I472" s="55">
        <f t="shared" si="202"/>
        <v>0</v>
      </c>
      <c r="J472" s="54">
        <f t="shared" si="195"/>
        <v>0</v>
      </c>
      <c r="K472" s="54" t="e">
        <f t="shared" si="196"/>
        <v>#DIV/0!</v>
      </c>
    </row>
    <row r="473" spans="2:11" x14ac:dyDescent="0.25">
      <c r="B473" s="211">
        <v>422</v>
      </c>
      <c r="C473" s="212"/>
      <c r="D473" s="213"/>
      <c r="E473" s="108" t="s">
        <v>187</v>
      </c>
      <c r="F473" s="55">
        <f>F474</f>
        <v>0</v>
      </c>
      <c r="G473" s="55">
        <f t="shared" si="202"/>
        <v>3800</v>
      </c>
      <c r="H473" s="55">
        <f t="shared" si="202"/>
        <v>3800</v>
      </c>
      <c r="I473" s="55">
        <f t="shared" si="202"/>
        <v>0</v>
      </c>
      <c r="J473" s="54">
        <f t="shared" si="195"/>
        <v>0</v>
      </c>
      <c r="K473" s="54" t="e">
        <f t="shared" si="196"/>
        <v>#DIV/0!</v>
      </c>
    </row>
    <row r="474" spans="2:11" x14ac:dyDescent="0.25">
      <c r="B474" s="214">
        <v>4221</v>
      </c>
      <c r="C474" s="214"/>
      <c r="D474" s="214"/>
      <c r="E474" s="51" t="s">
        <v>94</v>
      </c>
      <c r="F474" s="55">
        <v>0</v>
      </c>
      <c r="G474" s="55">
        <v>3800</v>
      </c>
      <c r="H474" s="55">
        <f>G474</f>
        <v>3800</v>
      </c>
      <c r="I474" s="55"/>
      <c r="J474" s="54">
        <f t="shared" si="195"/>
        <v>0</v>
      </c>
      <c r="K474" s="54" t="e">
        <f t="shared" si="196"/>
        <v>#DIV/0!</v>
      </c>
    </row>
    <row r="475" spans="2:11" x14ac:dyDescent="0.25">
      <c r="B475" s="215" t="s">
        <v>214</v>
      </c>
      <c r="C475" s="216"/>
      <c r="D475" s="217"/>
      <c r="E475" s="105"/>
      <c r="F475" s="55"/>
      <c r="G475" s="55"/>
      <c r="H475" s="55"/>
      <c r="I475" s="55"/>
      <c r="J475" s="54"/>
      <c r="K475" s="54"/>
    </row>
    <row r="476" spans="2:11" ht="26.25" customHeight="1" x14ac:dyDescent="0.25">
      <c r="B476" s="218" t="s">
        <v>329</v>
      </c>
      <c r="C476" s="218"/>
      <c r="D476" s="218"/>
      <c r="E476" s="105" t="s">
        <v>296</v>
      </c>
      <c r="F476" s="98"/>
      <c r="G476" s="98"/>
      <c r="H476" s="98"/>
      <c r="I476" s="98"/>
      <c r="J476" s="54" t="e">
        <f t="shared" si="195"/>
        <v>#DIV/0!</v>
      </c>
      <c r="K476" s="54" t="e">
        <f t="shared" si="196"/>
        <v>#DIV/0!</v>
      </c>
    </row>
    <row r="477" spans="2:11" x14ac:dyDescent="0.25">
      <c r="B477" s="218">
        <v>58100</v>
      </c>
      <c r="C477" s="218"/>
      <c r="D477" s="218"/>
      <c r="E477" s="112" t="s">
        <v>295</v>
      </c>
      <c r="F477" s="55">
        <f>F478</f>
        <v>0</v>
      </c>
      <c r="G477" s="55">
        <f t="shared" ref="G477:I477" si="203">G478</f>
        <v>17900</v>
      </c>
      <c r="H477" s="55">
        <f>H478</f>
        <v>17900</v>
      </c>
      <c r="I477" s="55">
        <f t="shared" si="203"/>
        <v>15826.23</v>
      </c>
      <c r="J477" s="54">
        <f t="shared" si="195"/>
        <v>88.414692737430173</v>
      </c>
      <c r="K477" s="54" t="e">
        <f t="shared" si="196"/>
        <v>#DIV/0!</v>
      </c>
    </row>
    <row r="478" spans="2:11" x14ac:dyDescent="0.25">
      <c r="B478" s="211">
        <v>3</v>
      </c>
      <c r="C478" s="212"/>
      <c r="D478" s="213"/>
      <c r="E478" s="108" t="s">
        <v>4</v>
      </c>
      <c r="F478" s="55">
        <f>F479+F486</f>
        <v>0</v>
      </c>
      <c r="G478" s="55">
        <f t="shared" ref="G478:I478" si="204">G479+G486</f>
        <v>17900</v>
      </c>
      <c r="H478" s="55">
        <f>H479+H486</f>
        <v>17900</v>
      </c>
      <c r="I478" s="55">
        <f t="shared" si="204"/>
        <v>15826.23</v>
      </c>
      <c r="J478" s="54">
        <f t="shared" si="195"/>
        <v>88.414692737430173</v>
      </c>
      <c r="K478" s="54" t="e">
        <f t="shared" si="196"/>
        <v>#DIV/0!</v>
      </c>
    </row>
    <row r="479" spans="2:11" x14ac:dyDescent="0.25">
      <c r="B479" s="211">
        <v>31</v>
      </c>
      <c r="C479" s="212"/>
      <c r="D479" s="213"/>
      <c r="E479" s="108" t="s">
        <v>5</v>
      </c>
      <c r="F479" s="55">
        <f>F480+F482+F484</f>
        <v>0</v>
      </c>
      <c r="G479" s="55">
        <f t="shared" ref="G479:I479" si="205">G480+G482+G484</f>
        <v>17292</v>
      </c>
      <c r="H479" s="55">
        <f t="shared" si="205"/>
        <v>17292</v>
      </c>
      <c r="I479" s="55">
        <f t="shared" si="205"/>
        <v>14382.89</v>
      </c>
      <c r="J479" s="54">
        <f t="shared" si="195"/>
        <v>83.176555632662499</v>
      </c>
      <c r="K479" s="54" t="e">
        <f t="shared" si="196"/>
        <v>#DIV/0!</v>
      </c>
    </row>
    <row r="480" spans="2:11" x14ac:dyDescent="0.25">
      <c r="B480" s="211">
        <v>311</v>
      </c>
      <c r="C480" s="212"/>
      <c r="D480" s="213"/>
      <c r="E480" s="108" t="s">
        <v>34</v>
      </c>
      <c r="F480" s="55">
        <f>F481</f>
        <v>0</v>
      </c>
      <c r="G480" s="55">
        <f t="shared" ref="G480:I480" si="206">G481</f>
        <v>14500</v>
      </c>
      <c r="H480" s="55">
        <f>G480</f>
        <v>14500</v>
      </c>
      <c r="I480" s="55">
        <f t="shared" si="206"/>
        <v>12259.85</v>
      </c>
      <c r="J480" s="54">
        <f t="shared" si="195"/>
        <v>84.55068965517242</v>
      </c>
      <c r="K480" s="54" t="e">
        <f t="shared" si="196"/>
        <v>#DIV/0!</v>
      </c>
    </row>
    <row r="481" spans="2:11" x14ac:dyDescent="0.25">
      <c r="B481" s="214">
        <v>3111</v>
      </c>
      <c r="C481" s="214"/>
      <c r="D481" s="214"/>
      <c r="E481" s="51" t="s">
        <v>35</v>
      </c>
      <c r="F481" s="55">
        <v>0</v>
      </c>
      <c r="G481" s="55">
        <v>14500</v>
      </c>
      <c r="H481" s="55">
        <f>G481</f>
        <v>14500</v>
      </c>
      <c r="I481" s="55">
        <v>12259.85</v>
      </c>
      <c r="J481" s="54">
        <f t="shared" si="195"/>
        <v>84.55068965517242</v>
      </c>
      <c r="K481" s="54" t="e">
        <f t="shared" si="196"/>
        <v>#DIV/0!</v>
      </c>
    </row>
    <row r="482" spans="2:11" x14ac:dyDescent="0.25">
      <c r="B482" s="224">
        <v>312</v>
      </c>
      <c r="C482" s="225"/>
      <c r="D482" s="226"/>
      <c r="E482" s="51" t="s">
        <v>150</v>
      </c>
      <c r="F482" s="55">
        <f>F483</f>
        <v>0</v>
      </c>
      <c r="G482" s="55">
        <f t="shared" ref="G482:I482" si="207">G483</f>
        <v>400</v>
      </c>
      <c r="H482" s="55">
        <f t="shared" si="207"/>
        <v>400</v>
      </c>
      <c r="I482" s="55">
        <f t="shared" si="207"/>
        <v>100</v>
      </c>
      <c r="J482" s="54">
        <f t="shared" si="195"/>
        <v>25</v>
      </c>
      <c r="K482" s="54" t="e">
        <f t="shared" si="196"/>
        <v>#DIV/0!</v>
      </c>
    </row>
    <row r="483" spans="2:11" x14ac:dyDescent="0.25">
      <c r="B483" s="224">
        <v>3121</v>
      </c>
      <c r="C483" s="225"/>
      <c r="D483" s="226"/>
      <c r="E483" s="51" t="s">
        <v>150</v>
      </c>
      <c r="F483" s="55">
        <v>0</v>
      </c>
      <c r="G483" s="55">
        <v>400</v>
      </c>
      <c r="H483" s="55">
        <f>G483</f>
        <v>400</v>
      </c>
      <c r="I483" s="55">
        <v>100</v>
      </c>
      <c r="J483" s="54">
        <f t="shared" si="195"/>
        <v>25</v>
      </c>
      <c r="K483" s="54" t="e">
        <f t="shared" si="196"/>
        <v>#DIV/0!</v>
      </c>
    </row>
    <row r="484" spans="2:11" x14ac:dyDescent="0.25">
      <c r="B484" s="214">
        <v>313</v>
      </c>
      <c r="C484" s="214"/>
      <c r="D484" s="214"/>
      <c r="E484" s="51" t="s">
        <v>151</v>
      </c>
      <c r="F484" s="55">
        <f>F485</f>
        <v>0</v>
      </c>
      <c r="G484" s="55">
        <f t="shared" ref="G484:I484" si="208">G485</f>
        <v>2392</v>
      </c>
      <c r="H484" s="55">
        <f t="shared" si="208"/>
        <v>2392</v>
      </c>
      <c r="I484" s="55">
        <f t="shared" si="208"/>
        <v>2023.04</v>
      </c>
      <c r="J484" s="54">
        <f t="shared" si="195"/>
        <v>84.575250836120404</v>
      </c>
      <c r="K484" s="54" t="e">
        <f t="shared" si="196"/>
        <v>#DIV/0!</v>
      </c>
    </row>
    <row r="485" spans="2:11" ht="25.5" x14ac:dyDescent="0.25">
      <c r="B485" s="211">
        <v>3132</v>
      </c>
      <c r="C485" s="212"/>
      <c r="D485" s="213"/>
      <c r="E485" s="51" t="s">
        <v>152</v>
      </c>
      <c r="F485" s="55">
        <v>0</v>
      </c>
      <c r="G485" s="55">
        <v>2392</v>
      </c>
      <c r="H485" s="55">
        <f>G485</f>
        <v>2392</v>
      </c>
      <c r="I485" s="55">
        <v>2023.04</v>
      </c>
      <c r="J485" s="54">
        <f t="shared" si="195"/>
        <v>84.575250836120404</v>
      </c>
      <c r="K485" s="54" t="e">
        <f t="shared" si="196"/>
        <v>#DIV/0!</v>
      </c>
    </row>
    <row r="486" spans="2:11" x14ac:dyDescent="0.25">
      <c r="B486" s="211">
        <v>32</v>
      </c>
      <c r="C486" s="212"/>
      <c r="D486" s="213"/>
      <c r="E486" s="108" t="s">
        <v>13</v>
      </c>
      <c r="F486" s="55">
        <f>F487</f>
        <v>0</v>
      </c>
      <c r="G486" s="55">
        <f t="shared" ref="G486:I487" si="209">G487</f>
        <v>608</v>
      </c>
      <c r="H486" s="55">
        <f t="shared" si="209"/>
        <v>608</v>
      </c>
      <c r="I486" s="55">
        <f t="shared" si="209"/>
        <v>1443.34</v>
      </c>
      <c r="J486" s="54">
        <f t="shared" si="195"/>
        <v>237.39144736842107</v>
      </c>
      <c r="K486" s="54" t="e">
        <f t="shared" si="196"/>
        <v>#DIV/0!</v>
      </c>
    </row>
    <row r="487" spans="2:11" x14ac:dyDescent="0.25">
      <c r="B487" s="211">
        <v>321</v>
      </c>
      <c r="C487" s="212"/>
      <c r="D487" s="213"/>
      <c r="E487" s="108" t="s">
        <v>239</v>
      </c>
      <c r="F487" s="55">
        <f>F488</f>
        <v>0</v>
      </c>
      <c r="G487" s="55">
        <f t="shared" si="209"/>
        <v>608</v>
      </c>
      <c r="H487" s="55">
        <f t="shared" si="209"/>
        <v>608</v>
      </c>
      <c r="I487" s="55">
        <f t="shared" si="209"/>
        <v>1443.34</v>
      </c>
      <c r="J487" s="54">
        <f t="shared" si="195"/>
        <v>237.39144736842107</v>
      </c>
      <c r="K487" s="54" t="e">
        <f t="shared" si="196"/>
        <v>#DIV/0!</v>
      </c>
    </row>
    <row r="488" spans="2:11" ht="25.5" x14ac:dyDescent="0.25">
      <c r="B488" s="214">
        <v>3212</v>
      </c>
      <c r="C488" s="214"/>
      <c r="D488" s="214"/>
      <c r="E488" s="51" t="s">
        <v>207</v>
      </c>
      <c r="F488" s="55">
        <v>0</v>
      </c>
      <c r="G488" s="55">
        <v>608</v>
      </c>
      <c r="H488" s="55">
        <f>G488</f>
        <v>608</v>
      </c>
      <c r="I488" s="55">
        <v>1443.34</v>
      </c>
      <c r="J488" s="54">
        <f t="shared" si="195"/>
        <v>237.39144736842107</v>
      </c>
      <c r="K488" s="54" t="e">
        <f t="shared" si="196"/>
        <v>#DIV/0!</v>
      </c>
    </row>
    <row r="489" spans="2:11" x14ac:dyDescent="0.25">
      <c r="B489" s="215" t="s">
        <v>214</v>
      </c>
      <c r="C489" s="216"/>
      <c r="D489" s="217"/>
      <c r="E489" s="105"/>
      <c r="F489" s="55"/>
      <c r="G489" s="55"/>
      <c r="H489" s="55"/>
      <c r="I489" s="55"/>
      <c r="J489" s="54"/>
      <c r="K489" s="54"/>
    </row>
    <row r="490" spans="2:11" ht="38.25" x14ac:dyDescent="0.25">
      <c r="B490" s="218" t="s">
        <v>330</v>
      </c>
      <c r="C490" s="218"/>
      <c r="D490" s="218"/>
      <c r="E490" s="105" t="s">
        <v>296</v>
      </c>
      <c r="F490" s="55"/>
      <c r="G490" s="55"/>
      <c r="H490" s="55"/>
      <c r="I490" s="55"/>
      <c r="J490" s="54" t="e">
        <f t="shared" si="195"/>
        <v>#DIV/0!</v>
      </c>
      <c r="K490" s="54" t="e">
        <f t="shared" si="196"/>
        <v>#DIV/0!</v>
      </c>
    </row>
    <row r="491" spans="2:11" x14ac:dyDescent="0.25">
      <c r="B491" s="218">
        <v>56311</v>
      </c>
      <c r="C491" s="218"/>
      <c r="D491" s="218"/>
      <c r="E491" s="112" t="s">
        <v>295</v>
      </c>
      <c r="F491" s="55">
        <f>F492</f>
        <v>0</v>
      </c>
      <c r="G491" s="55">
        <f t="shared" ref="G491:I493" si="210">G492</f>
        <v>6500</v>
      </c>
      <c r="H491" s="55">
        <f t="shared" si="210"/>
        <v>6500</v>
      </c>
      <c r="I491" s="55">
        <f t="shared" si="210"/>
        <v>4849.2299999999996</v>
      </c>
      <c r="J491" s="54">
        <f t="shared" si="195"/>
        <v>74.603538461538449</v>
      </c>
      <c r="K491" s="54" t="e">
        <f t="shared" si="196"/>
        <v>#DIV/0!</v>
      </c>
    </row>
    <row r="492" spans="2:11" x14ac:dyDescent="0.25">
      <c r="B492" s="211">
        <v>3</v>
      </c>
      <c r="C492" s="212"/>
      <c r="D492" s="213"/>
      <c r="E492" s="108" t="s">
        <v>4</v>
      </c>
      <c r="F492" s="55">
        <f>F493+F498+F505</f>
        <v>0</v>
      </c>
      <c r="G492" s="55">
        <f t="shared" ref="G492:I492" si="211">G493+G498+G505</f>
        <v>6500</v>
      </c>
      <c r="H492" s="55">
        <f t="shared" si="211"/>
        <v>6500</v>
      </c>
      <c r="I492" s="55">
        <f t="shared" si="211"/>
        <v>4849.2299999999996</v>
      </c>
      <c r="J492" s="54">
        <f t="shared" si="195"/>
        <v>74.603538461538449</v>
      </c>
      <c r="K492" s="54" t="e">
        <f t="shared" si="196"/>
        <v>#DIV/0!</v>
      </c>
    </row>
    <row r="493" spans="2:11" x14ac:dyDescent="0.25">
      <c r="B493" s="211">
        <v>32</v>
      </c>
      <c r="C493" s="212"/>
      <c r="D493" s="213"/>
      <c r="E493" s="108" t="s">
        <v>13</v>
      </c>
      <c r="F493" s="55">
        <f>F494</f>
        <v>0</v>
      </c>
      <c r="G493" s="55">
        <f t="shared" si="210"/>
        <v>6500</v>
      </c>
      <c r="H493" s="55">
        <f t="shared" si="210"/>
        <v>6500</v>
      </c>
      <c r="I493" s="55">
        <f t="shared" si="210"/>
        <v>421.95</v>
      </c>
      <c r="J493" s="54">
        <f t="shared" si="195"/>
        <v>6.491538461538461</v>
      </c>
      <c r="K493" s="54" t="e">
        <f t="shared" si="196"/>
        <v>#DIV/0!</v>
      </c>
    </row>
    <row r="494" spans="2:11" x14ac:dyDescent="0.25">
      <c r="B494" s="211">
        <v>321</v>
      </c>
      <c r="C494" s="212"/>
      <c r="D494" s="213"/>
      <c r="E494" s="108" t="s">
        <v>239</v>
      </c>
      <c r="F494" s="55">
        <f>F495+F496+F497</f>
        <v>0</v>
      </c>
      <c r="G494" s="55">
        <f t="shared" ref="G494:I494" si="212">G495+G496+G497</f>
        <v>6500</v>
      </c>
      <c r="H494" s="55">
        <f t="shared" si="212"/>
        <v>6500</v>
      </c>
      <c r="I494" s="55">
        <f t="shared" si="212"/>
        <v>421.95</v>
      </c>
      <c r="J494" s="54">
        <f t="shared" si="195"/>
        <v>6.491538461538461</v>
      </c>
      <c r="K494" s="54" t="e">
        <f t="shared" si="196"/>
        <v>#DIV/0!</v>
      </c>
    </row>
    <row r="495" spans="2:11" x14ac:dyDescent="0.25">
      <c r="B495" s="214">
        <v>3211</v>
      </c>
      <c r="C495" s="214"/>
      <c r="D495" s="214"/>
      <c r="E495" s="51" t="s">
        <v>37</v>
      </c>
      <c r="F495" s="55">
        <v>0</v>
      </c>
      <c r="G495" s="55">
        <v>5000</v>
      </c>
      <c r="H495" s="55">
        <f>G495</f>
        <v>5000</v>
      </c>
      <c r="I495" s="55">
        <v>421.95</v>
      </c>
      <c r="J495" s="54">
        <f t="shared" si="195"/>
        <v>8.4390000000000001</v>
      </c>
      <c r="K495" s="54" t="e">
        <f t="shared" si="196"/>
        <v>#DIV/0!</v>
      </c>
    </row>
    <row r="496" spans="2:11" ht="25.5" x14ac:dyDescent="0.25">
      <c r="B496" s="214">
        <v>3212</v>
      </c>
      <c r="C496" s="214"/>
      <c r="D496" s="214"/>
      <c r="E496" s="51" t="s">
        <v>207</v>
      </c>
      <c r="F496" s="55">
        <v>0</v>
      </c>
      <c r="G496" s="55">
        <v>0</v>
      </c>
      <c r="H496" s="55">
        <f>G496</f>
        <v>0</v>
      </c>
      <c r="I496" s="55">
        <v>0</v>
      </c>
      <c r="J496" s="54" t="e">
        <f t="shared" si="195"/>
        <v>#DIV/0!</v>
      </c>
      <c r="K496" s="54" t="e">
        <f t="shared" si="196"/>
        <v>#DIV/0!</v>
      </c>
    </row>
    <row r="497" spans="2:11" x14ac:dyDescent="0.25">
      <c r="B497" s="214">
        <v>3213</v>
      </c>
      <c r="C497" s="214"/>
      <c r="D497" s="214"/>
      <c r="E497" s="51" t="s">
        <v>155</v>
      </c>
      <c r="F497" s="55">
        <v>0</v>
      </c>
      <c r="G497" s="55">
        <v>1500</v>
      </c>
      <c r="H497" s="55">
        <f>G497</f>
        <v>1500</v>
      </c>
      <c r="I497" s="55">
        <v>0</v>
      </c>
      <c r="J497" s="54">
        <f t="shared" si="195"/>
        <v>0</v>
      </c>
      <c r="K497" s="54" t="e">
        <f t="shared" si="196"/>
        <v>#DIV/0!</v>
      </c>
    </row>
    <row r="498" spans="2:11" x14ac:dyDescent="0.25">
      <c r="B498" s="211">
        <v>323</v>
      </c>
      <c r="C498" s="212"/>
      <c r="D498" s="213"/>
      <c r="E498" s="51" t="s">
        <v>162</v>
      </c>
      <c r="F498" s="55">
        <f>F499+F500+F501+F502+F503+F504</f>
        <v>0</v>
      </c>
      <c r="G498" s="55">
        <f t="shared" ref="G498:I498" si="213">G499+G500+G501+G502+G503+G504</f>
        <v>0</v>
      </c>
      <c r="H498" s="55">
        <f t="shared" si="213"/>
        <v>0</v>
      </c>
      <c r="I498" s="55">
        <f t="shared" si="213"/>
        <v>4000</v>
      </c>
      <c r="J498" s="54" t="e">
        <f t="shared" si="195"/>
        <v>#DIV/0!</v>
      </c>
      <c r="K498" s="54" t="e">
        <f t="shared" si="196"/>
        <v>#DIV/0!</v>
      </c>
    </row>
    <row r="499" spans="2:11" x14ac:dyDescent="0.25">
      <c r="B499" s="211">
        <v>3232</v>
      </c>
      <c r="C499" s="212"/>
      <c r="D499" s="213"/>
      <c r="E499" s="108" t="s">
        <v>164</v>
      </c>
      <c r="F499" s="55">
        <v>0</v>
      </c>
      <c r="G499" s="55">
        <v>0</v>
      </c>
      <c r="H499" s="55">
        <v>0</v>
      </c>
      <c r="I499" s="55">
        <v>0</v>
      </c>
      <c r="J499" s="54" t="e">
        <f t="shared" si="195"/>
        <v>#DIV/0!</v>
      </c>
      <c r="K499" s="54" t="e">
        <f t="shared" si="196"/>
        <v>#DIV/0!</v>
      </c>
    </row>
    <row r="500" spans="2:11" x14ac:dyDescent="0.25">
      <c r="B500" s="211">
        <v>3233</v>
      </c>
      <c r="C500" s="212"/>
      <c r="D500" s="213"/>
      <c r="E500" s="108" t="s">
        <v>165</v>
      </c>
      <c r="F500" s="55">
        <v>0</v>
      </c>
      <c r="G500" s="55">
        <v>0</v>
      </c>
      <c r="H500" s="55">
        <v>0</v>
      </c>
      <c r="I500" s="55">
        <v>0</v>
      </c>
      <c r="J500" s="54" t="e">
        <f t="shared" si="195"/>
        <v>#DIV/0!</v>
      </c>
      <c r="K500" s="54" t="e">
        <f t="shared" si="196"/>
        <v>#DIV/0!</v>
      </c>
    </row>
    <row r="501" spans="2:11" x14ac:dyDescent="0.25">
      <c r="B501" s="214">
        <v>3234</v>
      </c>
      <c r="C501" s="214"/>
      <c r="D501" s="214"/>
      <c r="E501" s="51" t="s">
        <v>166</v>
      </c>
      <c r="F501" s="55">
        <v>0</v>
      </c>
      <c r="G501" s="55">
        <v>0</v>
      </c>
      <c r="H501" s="55">
        <v>0</v>
      </c>
      <c r="I501" s="55">
        <v>0</v>
      </c>
      <c r="J501" s="54" t="e">
        <f t="shared" si="195"/>
        <v>#DIV/0!</v>
      </c>
      <c r="K501" s="54" t="e">
        <f t="shared" si="196"/>
        <v>#DIV/0!</v>
      </c>
    </row>
    <row r="502" spans="2:11" x14ac:dyDescent="0.25">
      <c r="B502" s="214">
        <v>3235</v>
      </c>
      <c r="C502" s="214"/>
      <c r="D502" s="214"/>
      <c r="E502" s="51" t="s">
        <v>167</v>
      </c>
      <c r="F502" s="55">
        <v>0</v>
      </c>
      <c r="G502" s="55">
        <v>0</v>
      </c>
      <c r="H502" s="55">
        <v>0</v>
      </c>
      <c r="I502" s="55">
        <v>0</v>
      </c>
      <c r="J502" s="54" t="e">
        <f t="shared" si="195"/>
        <v>#DIV/0!</v>
      </c>
      <c r="K502" s="54" t="e">
        <f t="shared" si="196"/>
        <v>#DIV/0!</v>
      </c>
    </row>
    <row r="503" spans="2:11" x14ac:dyDescent="0.25">
      <c r="B503" s="211">
        <v>3237</v>
      </c>
      <c r="C503" s="212"/>
      <c r="D503" s="213"/>
      <c r="E503" s="108" t="s">
        <v>169</v>
      </c>
      <c r="F503" s="55">
        <v>0</v>
      </c>
      <c r="G503" s="55">
        <v>0</v>
      </c>
      <c r="H503" s="55">
        <v>0</v>
      </c>
      <c r="I503" s="55">
        <v>4000</v>
      </c>
      <c r="J503" s="54" t="e">
        <f t="shared" si="195"/>
        <v>#DIV/0!</v>
      </c>
      <c r="K503" s="54" t="e">
        <f t="shared" si="196"/>
        <v>#DIV/0!</v>
      </c>
    </row>
    <row r="504" spans="2:11" x14ac:dyDescent="0.25">
      <c r="B504" s="211">
        <v>3239</v>
      </c>
      <c r="C504" s="212"/>
      <c r="D504" s="213"/>
      <c r="E504" s="108" t="s">
        <v>171</v>
      </c>
      <c r="F504" s="55">
        <v>0</v>
      </c>
      <c r="G504" s="55">
        <v>0</v>
      </c>
      <c r="H504" s="55">
        <v>0</v>
      </c>
      <c r="I504" s="55">
        <v>0</v>
      </c>
      <c r="J504" s="54" t="e">
        <f t="shared" si="195"/>
        <v>#DIV/0!</v>
      </c>
      <c r="K504" s="54" t="e">
        <f t="shared" si="196"/>
        <v>#DIV/0!</v>
      </c>
    </row>
    <row r="505" spans="2:11" x14ac:dyDescent="0.25">
      <c r="B505" s="211">
        <v>329</v>
      </c>
      <c r="C505" s="212"/>
      <c r="D505" s="213"/>
      <c r="E505" s="51" t="s">
        <v>173</v>
      </c>
      <c r="F505" s="55">
        <f>F506</f>
        <v>0</v>
      </c>
      <c r="G505" s="55">
        <f t="shared" ref="G505:I505" si="214">G506</f>
        <v>0</v>
      </c>
      <c r="H505" s="55">
        <f t="shared" si="214"/>
        <v>0</v>
      </c>
      <c r="I505" s="55">
        <f t="shared" si="214"/>
        <v>427.28</v>
      </c>
      <c r="J505" s="54" t="e">
        <f t="shared" si="195"/>
        <v>#DIV/0!</v>
      </c>
      <c r="K505" s="54" t="e">
        <f t="shared" si="196"/>
        <v>#DIV/0!</v>
      </c>
    </row>
    <row r="506" spans="2:11" x14ac:dyDescent="0.25">
      <c r="B506" s="211">
        <v>3293</v>
      </c>
      <c r="C506" s="212"/>
      <c r="D506" s="213"/>
      <c r="E506" s="108" t="s">
        <v>175</v>
      </c>
      <c r="F506" s="55">
        <v>0</v>
      </c>
      <c r="G506" s="55">
        <v>0</v>
      </c>
      <c r="H506" s="55">
        <v>0</v>
      </c>
      <c r="I506" s="55">
        <v>427.28</v>
      </c>
      <c r="J506" s="54" t="e">
        <f t="shared" si="195"/>
        <v>#DIV/0!</v>
      </c>
      <c r="K506" s="54" t="e">
        <f t="shared" si="196"/>
        <v>#DIV/0!</v>
      </c>
    </row>
    <row r="507" spans="2:11" x14ac:dyDescent="0.25">
      <c r="B507" s="211" t="s">
        <v>214</v>
      </c>
      <c r="C507" s="212"/>
      <c r="D507" s="213"/>
      <c r="E507" s="120"/>
      <c r="F507" s="55"/>
      <c r="G507" s="55"/>
      <c r="H507" s="55"/>
      <c r="I507" s="55"/>
      <c r="J507" s="54"/>
      <c r="K507" s="54"/>
    </row>
    <row r="508" spans="2:11" ht="25.5" x14ac:dyDescent="0.25">
      <c r="B508" s="218" t="s">
        <v>330</v>
      </c>
      <c r="C508" s="218"/>
      <c r="D508" s="218"/>
      <c r="E508" s="111" t="s">
        <v>331</v>
      </c>
      <c r="F508" s="55"/>
      <c r="G508" s="55"/>
      <c r="H508" s="55"/>
      <c r="I508" s="55"/>
      <c r="J508" s="54" t="e">
        <f t="shared" si="195"/>
        <v>#DIV/0!</v>
      </c>
      <c r="K508" s="54" t="e">
        <f t="shared" si="196"/>
        <v>#DIV/0!</v>
      </c>
    </row>
    <row r="509" spans="2:11" x14ac:dyDescent="0.25">
      <c r="B509" s="215">
        <v>56311</v>
      </c>
      <c r="C509" s="216"/>
      <c r="D509" s="217"/>
      <c r="E509" s="121" t="s">
        <v>303</v>
      </c>
      <c r="F509" s="55">
        <f>F510+F545</f>
        <v>58213.020000000004</v>
      </c>
      <c r="G509" s="55">
        <f t="shared" ref="G509:H509" si="215">G510+G545</f>
        <v>0</v>
      </c>
      <c r="H509" s="55">
        <f t="shared" si="215"/>
        <v>0</v>
      </c>
      <c r="I509" s="55">
        <f>I510+I545</f>
        <v>54097.32</v>
      </c>
      <c r="J509" s="54" t="e">
        <f t="shared" si="195"/>
        <v>#DIV/0!</v>
      </c>
      <c r="K509" s="54">
        <f t="shared" si="196"/>
        <v>92.92993216981354</v>
      </c>
    </row>
    <row r="510" spans="2:11" x14ac:dyDescent="0.25">
      <c r="B510" s="211">
        <v>3</v>
      </c>
      <c r="C510" s="212"/>
      <c r="D510" s="213"/>
      <c r="E510" s="108" t="s">
        <v>4</v>
      </c>
      <c r="F510" s="55">
        <f>F511+F518</f>
        <v>27539.18</v>
      </c>
      <c r="G510" s="55">
        <f t="shared" ref="G510:H510" si="216">G511+G518</f>
        <v>0</v>
      </c>
      <c r="H510" s="55">
        <f t="shared" si="216"/>
        <v>0</v>
      </c>
      <c r="I510" s="55">
        <f>I511+I518</f>
        <v>38120.400000000001</v>
      </c>
      <c r="J510" s="54" t="e">
        <f t="shared" si="195"/>
        <v>#DIV/0!</v>
      </c>
      <c r="K510" s="54">
        <f t="shared" si="196"/>
        <v>138.42242216362288</v>
      </c>
    </row>
    <row r="511" spans="2:11" x14ac:dyDescent="0.25">
      <c r="B511" s="211">
        <v>31</v>
      </c>
      <c r="C511" s="212"/>
      <c r="D511" s="213"/>
      <c r="E511" s="108" t="s">
        <v>5</v>
      </c>
      <c r="F511" s="55">
        <f>F512+F514+F516</f>
        <v>21637.170000000002</v>
      </c>
      <c r="G511" s="55">
        <f t="shared" ref="G511:I511" si="217">G512+G514+G516</f>
        <v>0</v>
      </c>
      <c r="H511" s="55">
        <f t="shared" si="217"/>
        <v>0</v>
      </c>
      <c r="I511" s="55">
        <f t="shared" si="217"/>
        <v>14594.09</v>
      </c>
      <c r="J511" s="54" t="e">
        <f t="shared" si="195"/>
        <v>#DIV/0!</v>
      </c>
      <c r="K511" s="54">
        <f t="shared" si="196"/>
        <v>67.449162713977842</v>
      </c>
    </row>
    <row r="512" spans="2:11" x14ac:dyDescent="0.25">
      <c r="B512" s="211">
        <v>311</v>
      </c>
      <c r="C512" s="212"/>
      <c r="D512" s="213"/>
      <c r="E512" s="108" t="s">
        <v>34</v>
      </c>
      <c r="F512" s="55">
        <f>F513</f>
        <v>17885.990000000002</v>
      </c>
      <c r="G512" s="55">
        <f t="shared" ref="G512:I512" si="218">G513</f>
        <v>0</v>
      </c>
      <c r="H512" s="55">
        <f t="shared" si="218"/>
        <v>0</v>
      </c>
      <c r="I512" s="55">
        <f t="shared" si="218"/>
        <v>12183.77</v>
      </c>
      <c r="J512" s="54" t="e">
        <f t="shared" si="195"/>
        <v>#DIV/0!</v>
      </c>
      <c r="K512" s="54">
        <f t="shared" si="196"/>
        <v>68.119069729995374</v>
      </c>
    </row>
    <row r="513" spans="2:11" x14ac:dyDescent="0.25">
      <c r="B513" s="214">
        <v>3111</v>
      </c>
      <c r="C513" s="214"/>
      <c r="D513" s="214"/>
      <c r="E513" s="51" t="s">
        <v>35</v>
      </c>
      <c r="F513" s="55">
        <v>17885.990000000002</v>
      </c>
      <c r="G513" s="55">
        <v>0</v>
      </c>
      <c r="H513" s="55">
        <f>G513</f>
        <v>0</v>
      </c>
      <c r="I513" s="55">
        <v>12183.77</v>
      </c>
      <c r="J513" s="54" t="e">
        <f t="shared" si="195"/>
        <v>#DIV/0!</v>
      </c>
      <c r="K513" s="54">
        <f t="shared" si="196"/>
        <v>68.119069729995374</v>
      </c>
    </row>
    <row r="514" spans="2:11" x14ac:dyDescent="0.25">
      <c r="B514" s="224">
        <v>312</v>
      </c>
      <c r="C514" s="225"/>
      <c r="D514" s="226"/>
      <c r="E514" s="51" t="s">
        <v>150</v>
      </c>
      <c r="F514" s="55">
        <f>F515</f>
        <v>800</v>
      </c>
      <c r="G514" s="55">
        <f t="shared" ref="G514:I514" si="219">G515</f>
        <v>0</v>
      </c>
      <c r="H514" s="55">
        <f t="shared" si="219"/>
        <v>0</v>
      </c>
      <c r="I514" s="55">
        <f t="shared" si="219"/>
        <v>400</v>
      </c>
      <c r="J514" s="54" t="e">
        <f t="shared" si="195"/>
        <v>#DIV/0!</v>
      </c>
      <c r="K514" s="54">
        <f t="shared" si="196"/>
        <v>50</v>
      </c>
    </row>
    <row r="515" spans="2:11" x14ac:dyDescent="0.25">
      <c r="B515" s="224">
        <v>3121</v>
      </c>
      <c r="C515" s="225"/>
      <c r="D515" s="226"/>
      <c r="E515" s="51" t="s">
        <v>150</v>
      </c>
      <c r="F515" s="55">
        <v>800</v>
      </c>
      <c r="G515" s="55">
        <v>0</v>
      </c>
      <c r="H515" s="55">
        <f>G515</f>
        <v>0</v>
      </c>
      <c r="I515" s="55">
        <v>400</v>
      </c>
      <c r="J515" s="54" t="e">
        <f t="shared" si="195"/>
        <v>#DIV/0!</v>
      </c>
      <c r="K515" s="54">
        <f t="shared" si="196"/>
        <v>50</v>
      </c>
    </row>
    <row r="516" spans="2:11" x14ac:dyDescent="0.25">
      <c r="B516" s="214">
        <v>313</v>
      </c>
      <c r="C516" s="214"/>
      <c r="D516" s="214"/>
      <c r="E516" s="51" t="s">
        <v>151</v>
      </c>
      <c r="F516" s="55">
        <f>F517</f>
        <v>2951.18</v>
      </c>
      <c r="G516" s="55">
        <f t="shared" ref="G516:I516" si="220">G517</f>
        <v>0</v>
      </c>
      <c r="H516" s="55">
        <f t="shared" si="220"/>
        <v>0</v>
      </c>
      <c r="I516" s="55">
        <f t="shared" si="220"/>
        <v>2010.32</v>
      </c>
      <c r="J516" s="54" t="e">
        <f t="shared" si="195"/>
        <v>#DIV/0!</v>
      </c>
      <c r="K516" s="54">
        <f t="shared" si="196"/>
        <v>68.119193000765804</v>
      </c>
    </row>
    <row r="517" spans="2:11" ht="25.5" x14ac:dyDescent="0.25">
      <c r="B517" s="211">
        <v>3132</v>
      </c>
      <c r="C517" s="212"/>
      <c r="D517" s="213"/>
      <c r="E517" s="51" t="s">
        <v>152</v>
      </c>
      <c r="F517" s="55">
        <v>2951.18</v>
      </c>
      <c r="G517" s="55">
        <v>0</v>
      </c>
      <c r="H517" s="55">
        <f>G517</f>
        <v>0</v>
      </c>
      <c r="I517" s="55">
        <v>2010.32</v>
      </c>
      <c r="J517" s="54" t="e">
        <f t="shared" si="195"/>
        <v>#DIV/0!</v>
      </c>
      <c r="K517" s="54">
        <f t="shared" si="196"/>
        <v>68.119193000765804</v>
      </c>
    </row>
    <row r="518" spans="2:11" x14ac:dyDescent="0.25">
      <c r="B518" s="211">
        <v>32</v>
      </c>
      <c r="C518" s="212"/>
      <c r="D518" s="213"/>
      <c r="E518" s="108" t="s">
        <v>13</v>
      </c>
      <c r="F518" s="55">
        <f>F519+F524+F530+F538+F540</f>
        <v>5902.01</v>
      </c>
      <c r="G518" s="55">
        <f t="shared" ref="G518:I518" si="221">G519+G524+G530+G538+G540</f>
        <v>0</v>
      </c>
      <c r="H518" s="55">
        <f t="shared" si="221"/>
        <v>0</v>
      </c>
      <c r="I518" s="55">
        <f t="shared" si="221"/>
        <v>23526.31</v>
      </c>
      <c r="J518" s="54" t="e">
        <f t="shared" si="195"/>
        <v>#DIV/0!</v>
      </c>
      <c r="K518" s="54">
        <f t="shared" si="196"/>
        <v>398.61521752758807</v>
      </c>
    </row>
    <row r="519" spans="2:11" x14ac:dyDescent="0.25">
      <c r="B519" s="211">
        <v>321</v>
      </c>
      <c r="C519" s="212"/>
      <c r="D519" s="213"/>
      <c r="E519" s="108" t="s">
        <v>239</v>
      </c>
      <c r="F519" s="55">
        <f>F520+F521+F522+F523</f>
        <v>5034.28</v>
      </c>
      <c r="G519" s="55">
        <f t="shared" ref="G519:I519" si="222">G520+G521+G522+G523</f>
        <v>0</v>
      </c>
      <c r="H519" s="55">
        <f t="shared" si="222"/>
        <v>0</v>
      </c>
      <c r="I519" s="55">
        <f t="shared" si="222"/>
        <v>16624.27</v>
      </c>
      <c r="J519" s="54" t="e">
        <f t="shared" si="195"/>
        <v>#DIV/0!</v>
      </c>
      <c r="K519" s="54">
        <f t="shared" si="196"/>
        <v>330.22140206742574</v>
      </c>
    </row>
    <row r="520" spans="2:11" x14ac:dyDescent="0.25">
      <c r="B520" s="214">
        <v>3211</v>
      </c>
      <c r="C520" s="214"/>
      <c r="D520" s="214"/>
      <c r="E520" s="51" t="s">
        <v>37</v>
      </c>
      <c r="F520" s="55">
        <v>2969</v>
      </c>
      <c r="G520" s="55">
        <v>0</v>
      </c>
      <c r="H520" s="55">
        <f>G520</f>
        <v>0</v>
      </c>
      <c r="I520" s="55">
        <v>14254.69</v>
      </c>
      <c r="J520" s="54" t="e">
        <f t="shared" si="195"/>
        <v>#DIV/0!</v>
      </c>
      <c r="K520" s="54">
        <f t="shared" si="196"/>
        <v>480.11754799595832</v>
      </c>
    </row>
    <row r="521" spans="2:11" ht="25.5" x14ac:dyDescent="0.25">
      <c r="B521" s="214">
        <v>3212</v>
      </c>
      <c r="C521" s="214"/>
      <c r="D521" s="214"/>
      <c r="E521" s="51" t="s">
        <v>207</v>
      </c>
      <c r="F521" s="55">
        <v>917.78</v>
      </c>
      <c r="G521" s="55">
        <v>0</v>
      </c>
      <c r="H521" s="55">
        <v>0</v>
      </c>
      <c r="I521" s="55">
        <v>404.58</v>
      </c>
      <c r="J521" s="54" t="e">
        <f t="shared" si="195"/>
        <v>#DIV/0!</v>
      </c>
      <c r="K521" s="54">
        <f t="shared" si="196"/>
        <v>44.082459848765495</v>
      </c>
    </row>
    <row r="522" spans="2:11" x14ac:dyDescent="0.25">
      <c r="B522" s="214">
        <v>3213</v>
      </c>
      <c r="C522" s="214"/>
      <c r="D522" s="214"/>
      <c r="E522" s="51" t="s">
        <v>155</v>
      </c>
      <c r="F522" s="55">
        <v>999</v>
      </c>
      <c r="G522" s="55">
        <v>0</v>
      </c>
      <c r="H522" s="55">
        <v>0</v>
      </c>
      <c r="I522" s="55">
        <v>1965</v>
      </c>
      <c r="J522" s="54" t="e">
        <f t="shared" si="195"/>
        <v>#DIV/0!</v>
      </c>
      <c r="K522" s="54">
        <f t="shared" si="196"/>
        <v>196.6966966966967</v>
      </c>
    </row>
    <row r="523" spans="2:11" x14ac:dyDescent="0.25">
      <c r="B523" s="214">
        <v>3214</v>
      </c>
      <c r="C523" s="214"/>
      <c r="D523" s="214"/>
      <c r="E523" s="51" t="s">
        <v>156</v>
      </c>
      <c r="F523" s="55">
        <v>148.5</v>
      </c>
      <c r="G523" s="55">
        <v>0</v>
      </c>
      <c r="H523" s="98">
        <v>0</v>
      </c>
      <c r="I523" s="98">
        <v>0</v>
      </c>
      <c r="J523" s="54" t="e">
        <f t="shared" si="195"/>
        <v>#DIV/0!</v>
      </c>
      <c r="K523" s="54">
        <f t="shared" si="196"/>
        <v>0</v>
      </c>
    </row>
    <row r="524" spans="2:11" x14ac:dyDescent="0.25">
      <c r="B524" s="211">
        <v>322</v>
      </c>
      <c r="C524" s="212"/>
      <c r="D524" s="213"/>
      <c r="E524" s="51" t="s">
        <v>157</v>
      </c>
      <c r="F524" s="55">
        <f>F525+F526+F527+F528+F529</f>
        <v>327.73</v>
      </c>
      <c r="G524" s="55">
        <f t="shared" ref="G524:I524" si="223">G525+G526+G527+G528+G529</f>
        <v>0</v>
      </c>
      <c r="H524" s="55">
        <f t="shared" si="223"/>
        <v>0</v>
      </c>
      <c r="I524" s="55">
        <f t="shared" si="223"/>
        <v>433.72</v>
      </c>
      <c r="J524" s="54" t="e">
        <f t="shared" si="195"/>
        <v>#DIV/0!</v>
      </c>
      <c r="K524" s="54">
        <f t="shared" si="196"/>
        <v>132.34064626369269</v>
      </c>
    </row>
    <row r="525" spans="2:11" x14ac:dyDescent="0.25">
      <c r="B525" s="211">
        <v>3221</v>
      </c>
      <c r="C525" s="212"/>
      <c r="D525" s="213"/>
      <c r="E525" s="108" t="s">
        <v>158</v>
      </c>
      <c r="F525" s="55">
        <v>0</v>
      </c>
      <c r="G525" s="55">
        <v>0</v>
      </c>
      <c r="H525" s="55">
        <f>G525</f>
        <v>0</v>
      </c>
      <c r="I525" s="98">
        <v>0</v>
      </c>
      <c r="J525" s="54" t="e">
        <f t="shared" si="195"/>
        <v>#DIV/0!</v>
      </c>
      <c r="K525" s="54" t="e">
        <f t="shared" si="196"/>
        <v>#DIV/0!</v>
      </c>
    </row>
    <row r="526" spans="2:11" x14ac:dyDescent="0.25">
      <c r="B526" s="211">
        <v>3222</v>
      </c>
      <c r="C526" s="212"/>
      <c r="D526" s="213"/>
      <c r="E526" s="108" t="s">
        <v>251</v>
      </c>
      <c r="F526" s="55">
        <v>0</v>
      </c>
      <c r="G526" s="55">
        <v>0</v>
      </c>
      <c r="H526" s="55">
        <f t="shared" ref="H526:H529" si="224">G526</f>
        <v>0</v>
      </c>
      <c r="I526" s="55">
        <v>84.39</v>
      </c>
      <c r="J526" s="54" t="e">
        <f t="shared" ref="J526:J556" si="225">I526/H526*100</f>
        <v>#DIV/0!</v>
      </c>
      <c r="K526" s="54" t="e">
        <f t="shared" ref="K526:K556" si="226">I526/F526*100</f>
        <v>#DIV/0!</v>
      </c>
    </row>
    <row r="527" spans="2:11" ht="25.5" x14ac:dyDescent="0.25">
      <c r="B527" s="211">
        <v>3224</v>
      </c>
      <c r="C527" s="212"/>
      <c r="D527" s="213"/>
      <c r="E527" s="108" t="s">
        <v>160</v>
      </c>
      <c r="F527" s="55">
        <v>254.83</v>
      </c>
      <c r="G527" s="55">
        <v>0</v>
      </c>
      <c r="H527" s="55">
        <f t="shared" si="224"/>
        <v>0</v>
      </c>
      <c r="I527" s="55">
        <v>32.17</v>
      </c>
      <c r="J527" s="54" t="e">
        <f t="shared" si="225"/>
        <v>#DIV/0!</v>
      </c>
      <c r="K527" s="54">
        <f t="shared" si="226"/>
        <v>12.624102342738297</v>
      </c>
    </row>
    <row r="528" spans="2:11" x14ac:dyDescent="0.25">
      <c r="B528" s="211">
        <v>3225</v>
      </c>
      <c r="C528" s="212"/>
      <c r="D528" s="213"/>
      <c r="E528" s="108" t="s">
        <v>201</v>
      </c>
      <c r="F528" s="55">
        <v>0</v>
      </c>
      <c r="G528" s="55">
        <v>0</v>
      </c>
      <c r="H528" s="55">
        <f t="shared" si="224"/>
        <v>0</v>
      </c>
      <c r="I528" s="55">
        <v>317.16000000000003</v>
      </c>
      <c r="J528" s="54" t="e">
        <f t="shared" si="225"/>
        <v>#DIV/0!</v>
      </c>
      <c r="K528" s="54" t="e">
        <f t="shared" si="226"/>
        <v>#DIV/0!</v>
      </c>
    </row>
    <row r="529" spans="2:11" x14ac:dyDescent="0.25">
      <c r="B529" s="211">
        <v>3227</v>
      </c>
      <c r="C529" s="212"/>
      <c r="D529" s="213"/>
      <c r="E529" s="108" t="s">
        <v>161</v>
      </c>
      <c r="F529" s="55">
        <v>72.900000000000006</v>
      </c>
      <c r="G529" s="55">
        <v>0</v>
      </c>
      <c r="H529" s="55">
        <f t="shared" si="224"/>
        <v>0</v>
      </c>
      <c r="I529" s="55">
        <v>0</v>
      </c>
      <c r="J529" s="54" t="e">
        <f t="shared" si="225"/>
        <v>#DIV/0!</v>
      </c>
      <c r="K529" s="54">
        <f t="shared" si="226"/>
        <v>0</v>
      </c>
    </row>
    <row r="530" spans="2:11" x14ac:dyDescent="0.25">
      <c r="B530" s="211">
        <v>323</v>
      </c>
      <c r="C530" s="212"/>
      <c r="D530" s="213"/>
      <c r="E530" s="51" t="s">
        <v>162</v>
      </c>
      <c r="F530" s="55">
        <f>F531+F532+F533+F534+F535+F536+F537</f>
        <v>0</v>
      </c>
      <c r="G530" s="55">
        <f t="shared" ref="G530:I530" si="227">G531+G532+G533+G534+G535+G536+G537</f>
        <v>0</v>
      </c>
      <c r="H530" s="55">
        <f t="shared" si="227"/>
        <v>0</v>
      </c>
      <c r="I530" s="55">
        <f t="shared" si="227"/>
        <v>2600</v>
      </c>
      <c r="J530" s="54" t="e">
        <f t="shared" si="225"/>
        <v>#DIV/0!</v>
      </c>
      <c r="K530" s="54" t="e">
        <f t="shared" si="226"/>
        <v>#DIV/0!</v>
      </c>
    </row>
    <row r="531" spans="2:11" x14ac:dyDescent="0.25">
      <c r="B531" s="211">
        <v>3231</v>
      </c>
      <c r="C531" s="212"/>
      <c r="D531" s="213"/>
      <c r="E531" s="61" t="s">
        <v>163</v>
      </c>
      <c r="F531" s="55">
        <v>0</v>
      </c>
      <c r="G531" s="55">
        <v>0</v>
      </c>
      <c r="H531" s="55">
        <f>G531</f>
        <v>0</v>
      </c>
      <c r="I531" s="55">
        <v>0</v>
      </c>
      <c r="J531" s="54" t="e">
        <f t="shared" si="225"/>
        <v>#DIV/0!</v>
      </c>
      <c r="K531" s="54" t="e">
        <f t="shared" si="226"/>
        <v>#DIV/0!</v>
      </c>
    </row>
    <row r="532" spans="2:11" x14ac:dyDescent="0.25">
      <c r="B532" s="211">
        <v>3232</v>
      </c>
      <c r="C532" s="212"/>
      <c r="D532" s="213"/>
      <c r="E532" s="61" t="s">
        <v>164</v>
      </c>
      <c r="F532" s="55">
        <v>0</v>
      </c>
      <c r="G532" s="55">
        <v>0</v>
      </c>
      <c r="H532" s="55">
        <f t="shared" ref="H532:H537" si="228">G532</f>
        <v>0</v>
      </c>
      <c r="I532" s="55">
        <v>0</v>
      </c>
      <c r="J532" s="54" t="e">
        <f t="shared" si="225"/>
        <v>#DIV/0!</v>
      </c>
      <c r="K532" s="54" t="e">
        <f t="shared" si="226"/>
        <v>#DIV/0!</v>
      </c>
    </row>
    <row r="533" spans="2:11" x14ac:dyDescent="0.25">
      <c r="B533" s="211">
        <v>3233</v>
      </c>
      <c r="C533" s="212"/>
      <c r="D533" s="213"/>
      <c r="E533" s="108" t="s">
        <v>165</v>
      </c>
      <c r="F533" s="55">
        <v>0</v>
      </c>
      <c r="G533" s="55">
        <v>0</v>
      </c>
      <c r="H533" s="55">
        <f t="shared" si="228"/>
        <v>0</v>
      </c>
      <c r="I533" s="55">
        <v>2600</v>
      </c>
      <c r="J533" s="54" t="e">
        <f t="shared" si="225"/>
        <v>#DIV/0!</v>
      </c>
      <c r="K533" s="54" t="e">
        <f t="shared" si="226"/>
        <v>#DIV/0!</v>
      </c>
    </row>
    <row r="534" spans="2:11" x14ac:dyDescent="0.25">
      <c r="B534" s="211">
        <v>3235</v>
      </c>
      <c r="C534" s="212"/>
      <c r="D534" s="213"/>
      <c r="E534" s="108" t="s">
        <v>167</v>
      </c>
      <c r="F534" s="55">
        <v>0</v>
      </c>
      <c r="G534" s="55">
        <v>0</v>
      </c>
      <c r="H534" s="55">
        <f t="shared" si="228"/>
        <v>0</v>
      </c>
      <c r="I534" s="55">
        <v>0</v>
      </c>
      <c r="J534" s="54" t="e">
        <f t="shared" si="225"/>
        <v>#DIV/0!</v>
      </c>
      <c r="K534" s="54" t="e">
        <f t="shared" si="226"/>
        <v>#DIV/0!</v>
      </c>
    </row>
    <row r="535" spans="2:11" x14ac:dyDescent="0.25">
      <c r="B535" s="211">
        <v>3237</v>
      </c>
      <c r="C535" s="212"/>
      <c r="D535" s="213"/>
      <c r="E535" s="108" t="s">
        <v>169</v>
      </c>
      <c r="F535" s="55">
        <v>0</v>
      </c>
      <c r="G535" s="55">
        <v>0</v>
      </c>
      <c r="H535" s="55">
        <f t="shared" si="228"/>
        <v>0</v>
      </c>
      <c r="I535" s="55">
        <v>0</v>
      </c>
      <c r="J535" s="54" t="e">
        <f t="shared" si="225"/>
        <v>#DIV/0!</v>
      </c>
      <c r="K535" s="54" t="e">
        <f t="shared" si="226"/>
        <v>#DIV/0!</v>
      </c>
    </row>
    <row r="536" spans="2:11" x14ac:dyDescent="0.25">
      <c r="B536" s="106">
        <v>3238</v>
      </c>
      <c r="C536" s="107"/>
      <c r="D536" s="108"/>
      <c r="E536" s="108" t="s">
        <v>170</v>
      </c>
      <c r="F536" s="55">
        <v>0</v>
      </c>
      <c r="G536" s="55">
        <v>0</v>
      </c>
      <c r="H536" s="55">
        <f t="shared" si="228"/>
        <v>0</v>
      </c>
      <c r="I536" s="55">
        <v>0</v>
      </c>
      <c r="J536" s="54" t="e">
        <f t="shared" si="225"/>
        <v>#DIV/0!</v>
      </c>
      <c r="K536" s="54" t="e">
        <f t="shared" si="226"/>
        <v>#DIV/0!</v>
      </c>
    </row>
    <row r="537" spans="2:11" x14ac:dyDescent="0.25">
      <c r="B537" s="211">
        <v>3239</v>
      </c>
      <c r="C537" s="212"/>
      <c r="D537" s="213"/>
      <c r="E537" s="108" t="s">
        <v>171</v>
      </c>
      <c r="F537" s="55">
        <v>0</v>
      </c>
      <c r="G537" s="55">
        <v>0</v>
      </c>
      <c r="H537" s="55">
        <f t="shared" si="228"/>
        <v>0</v>
      </c>
      <c r="I537" s="55">
        <v>0</v>
      </c>
      <c r="J537" s="54" t="e">
        <f t="shared" si="225"/>
        <v>#DIV/0!</v>
      </c>
      <c r="K537" s="54" t="e">
        <f t="shared" si="226"/>
        <v>#DIV/0!</v>
      </c>
    </row>
    <row r="538" spans="2:11" ht="25.5" x14ac:dyDescent="0.25">
      <c r="B538" s="214">
        <v>324</v>
      </c>
      <c r="C538" s="214"/>
      <c r="D538" s="214"/>
      <c r="E538" s="51" t="s">
        <v>202</v>
      </c>
      <c r="F538" s="55">
        <f>F539</f>
        <v>0</v>
      </c>
      <c r="G538" s="55">
        <f t="shared" ref="G538:I538" si="229">G539</f>
        <v>0</v>
      </c>
      <c r="H538" s="55">
        <f t="shared" si="229"/>
        <v>0</v>
      </c>
      <c r="I538" s="55">
        <f t="shared" si="229"/>
        <v>1130.57</v>
      </c>
      <c r="J538" s="54" t="e">
        <f t="shared" si="225"/>
        <v>#DIV/0!</v>
      </c>
      <c r="K538" s="54" t="e">
        <f t="shared" si="226"/>
        <v>#DIV/0!</v>
      </c>
    </row>
    <row r="539" spans="2:11" ht="25.5" x14ac:dyDescent="0.25">
      <c r="B539" s="214">
        <v>3241</v>
      </c>
      <c r="C539" s="214"/>
      <c r="D539" s="214"/>
      <c r="E539" s="51" t="s">
        <v>202</v>
      </c>
      <c r="F539" s="55">
        <v>0</v>
      </c>
      <c r="G539" s="55">
        <v>0</v>
      </c>
      <c r="H539" s="55">
        <f>G539</f>
        <v>0</v>
      </c>
      <c r="I539" s="55">
        <v>1130.57</v>
      </c>
      <c r="J539" s="54" t="e">
        <f t="shared" si="225"/>
        <v>#DIV/0!</v>
      </c>
      <c r="K539" s="54" t="e">
        <f t="shared" si="226"/>
        <v>#DIV/0!</v>
      </c>
    </row>
    <row r="540" spans="2:11" x14ac:dyDescent="0.25">
      <c r="B540" s="211">
        <v>329</v>
      </c>
      <c r="C540" s="212"/>
      <c r="D540" s="213"/>
      <c r="E540" s="51" t="s">
        <v>173</v>
      </c>
      <c r="F540" s="55">
        <f>F541+F542+F543</f>
        <v>540</v>
      </c>
      <c r="G540" s="55">
        <f t="shared" ref="G540:I540" si="230">G541+G542+G543</f>
        <v>0</v>
      </c>
      <c r="H540" s="55">
        <f t="shared" si="230"/>
        <v>0</v>
      </c>
      <c r="I540" s="55">
        <f t="shared" si="230"/>
        <v>2737.75</v>
      </c>
      <c r="J540" s="54" t="e">
        <f t="shared" si="225"/>
        <v>#DIV/0!</v>
      </c>
      <c r="K540" s="54">
        <f t="shared" si="226"/>
        <v>506.9907407407407</v>
      </c>
    </row>
    <row r="541" spans="2:11" x14ac:dyDescent="0.25">
      <c r="B541" s="106">
        <v>3293</v>
      </c>
      <c r="C541" s="107"/>
      <c r="D541" s="108"/>
      <c r="E541" s="61" t="s">
        <v>175</v>
      </c>
      <c r="F541" s="55">
        <v>540</v>
      </c>
      <c r="G541" s="55">
        <v>0</v>
      </c>
      <c r="H541" s="55">
        <f>G541</f>
        <v>0</v>
      </c>
      <c r="I541" s="55">
        <v>737.75</v>
      </c>
      <c r="J541" s="54" t="e">
        <f t="shared" si="225"/>
        <v>#DIV/0!</v>
      </c>
      <c r="K541" s="54">
        <f t="shared" si="226"/>
        <v>136.62037037037038</v>
      </c>
    </row>
    <row r="542" spans="2:11" x14ac:dyDescent="0.25">
      <c r="B542" s="211">
        <v>3294</v>
      </c>
      <c r="C542" s="212"/>
      <c r="D542" s="213"/>
      <c r="E542" s="108" t="s">
        <v>208</v>
      </c>
      <c r="F542" s="55">
        <v>0</v>
      </c>
      <c r="G542" s="55">
        <v>0</v>
      </c>
      <c r="H542" s="55">
        <f t="shared" ref="H542:H544" si="231">G542</f>
        <v>0</v>
      </c>
      <c r="I542" s="55">
        <v>2000</v>
      </c>
      <c r="J542" s="54" t="e">
        <f t="shared" si="225"/>
        <v>#DIV/0!</v>
      </c>
      <c r="K542" s="54" t="e">
        <f t="shared" si="226"/>
        <v>#DIV/0!</v>
      </c>
    </row>
    <row r="543" spans="2:11" x14ac:dyDescent="0.25">
      <c r="B543" s="214">
        <v>3295</v>
      </c>
      <c r="C543" s="214"/>
      <c r="D543" s="214"/>
      <c r="E543" s="51" t="s">
        <v>176</v>
      </c>
      <c r="F543" s="55">
        <v>0</v>
      </c>
      <c r="G543" s="55">
        <v>0</v>
      </c>
      <c r="H543" s="55">
        <f t="shared" si="231"/>
        <v>0</v>
      </c>
      <c r="I543" s="55">
        <v>0</v>
      </c>
      <c r="J543" s="54" t="e">
        <f t="shared" si="225"/>
        <v>#DIV/0!</v>
      </c>
      <c r="K543" s="54" t="e">
        <f t="shared" si="226"/>
        <v>#DIV/0!</v>
      </c>
    </row>
    <row r="544" spans="2:11" x14ac:dyDescent="0.25">
      <c r="B544" s="214">
        <v>3299</v>
      </c>
      <c r="C544" s="214"/>
      <c r="D544" s="214"/>
      <c r="E544" s="51" t="s">
        <v>173</v>
      </c>
      <c r="F544" s="55">
        <v>0</v>
      </c>
      <c r="G544" s="55">
        <v>0</v>
      </c>
      <c r="H544" s="55">
        <f t="shared" si="231"/>
        <v>0</v>
      </c>
      <c r="I544" s="55">
        <v>0</v>
      </c>
      <c r="J544" s="54" t="e">
        <f t="shared" si="225"/>
        <v>#DIV/0!</v>
      </c>
      <c r="K544" s="54" t="e">
        <f t="shared" si="226"/>
        <v>#DIV/0!</v>
      </c>
    </row>
    <row r="545" spans="2:11" x14ac:dyDescent="0.25">
      <c r="B545" s="214">
        <v>4</v>
      </c>
      <c r="C545" s="214"/>
      <c r="D545" s="214"/>
      <c r="E545" s="51" t="s">
        <v>6</v>
      </c>
      <c r="F545" s="55">
        <f>F546+F549</f>
        <v>30673.84</v>
      </c>
      <c r="G545" s="55">
        <f t="shared" ref="G545:I545" si="232">G546+G549</f>
        <v>0</v>
      </c>
      <c r="H545" s="55">
        <f t="shared" si="232"/>
        <v>0</v>
      </c>
      <c r="I545" s="55">
        <f t="shared" si="232"/>
        <v>15976.92</v>
      </c>
      <c r="J545" s="54" t="e">
        <f t="shared" si="225"/>
        <v>#DIV/0!</v>
      </c>
      <c r="K545" s="54">
        <f t="shared" si="226"/>
        <v>52.086468469549295</v>
      </c>
    </row>
    <row r="546" spans="2:11" ht="25.5" x14ac:dyDescent="0.25">
      <c r="B546" s="214">
        <v>41</v>
      </c>
      <c r="C546" s="214"/>
      <c r="D546" s="214"/>
      <c r="E546" s="51" t="s">
        <v>245</v>
      </c>
      <c r="F546" s="55">
        <f>F547</f>
        <v>0</v>
      </c>
      <c r="G546" s="55">
        <f t="shared" ref="G546:I547" si="233">G547</f>
        <v>0</v>
      </c>
      <c r="H546" s="55">
        <f t="shared" si="233"/>
        <v>0</v>
      </c>
      <c r="I546" s="55">
        <f t="shared" si="233"/>
        <v>3170</v>
      </c>
      <c r="J546" s="54" t="e">
        <f t="shared" si="225"/>
        <v>#DIV/0!</v>
      </c>
      <c r="K546" s="54" t="e">
        <f t="shared" si="226"/>
        <v>#DIV/0!</v>
      </c>
    </row>
    <row r="547" spans="2:11" x14ac:dyDescent="0.25">
      <c r="B547" s="211">
        <v>412</v>
      </c>
      <c r="C547" s="212"/>
      <c r="D547" s="213"/>
      <c r="E547" s="51" t="s">
        <v>221</v>
      </c>
      <c r="F547" s="55">
        <f>F548</f>
        <v>0</v>
      </c>
      <c r="G547" s="55">
        <f t="shared" si="233"/>
        <v>0</v>
      </c>
      <c r="H547" s="55">
        <f t="shared" si="233"/>
        <v>0</v>
      </c>
      <c r="I547" s="55">
        <f t="shared" si="233"/>
        <v>3170</v>
      </c>
      <c r="J547" s="54" t="e">
        <f t="shared" si="225"/>
        <v>#DIV/0!</v>
      </c>
      <c r="K547" s="54" t="e">
        <f t="shared" si="226"/>
        <v>#DIV/0!</v>
      </c>
    </row>
    <row r="548" spans="2:11" x14ac:dyDescent="0.25">
      <c r="B548" s="211">
        <v>4123</v>
      </c>
      <c r="C548" s="212"/>
      <c r="D548" s="213"/>
      <c r="E548" s="108" t="s">
        <v>185</v>
      </c>
      <c r="F548" s="55">
        <v>0</v>
      </c>
      <c r="G548" s="55">
        <v>0</v>
      </c>
      <c r="H548" s="55">
        <f>G548</f>
        <v>0</v>
      </c>
      <c r="I548" s="55">
        <v>3170</v>
      </c>
      <c r="J548" s="54" t="e">
        <f t="shared" si="225"/>
        <v>#DIV/0!</v>
      </c>
      <c r="K548" s="54" t="e">
        <f t="shared" si="226"/>
        <v>#DIV/0!</v>
      </c>
    </row>
    <row r="549" spans="2:11" ht="25.5" x14ac:dyDescent="0.25">
      <c r="B549" s="211">
        <v>42</v>
      </c>
      <c r="C549" s="212"/>
      <c r="D549" s="213"/>
      <c r="E549" s="108" t="s">
        <v>186</v>
      </c>
      <c r="F549" s="55">
        <f>F550+F555</f>
        <v>30673.84</v>
      </c>
      <c r="G549" s="55">
        <f t="shared" ref="G549:I549" si="234">G550+G555</f>
        <v>0</v>
      </c>
      <c r="H549" s="55">
        <f t="shared" si="234"/>
        <v>0</v>
      </c>
      <c r="I549" s="55">
        <f t="shared" si="234"/>
        <v>12806.92</v>
      </c>
      <c r="J549" s="54" t="e">
        <f t="shared" si="225"/>
        <v>#DIV/0!</v>
      </c>
      <c r="K549" s="54">
        <f t="shared" si="226"/>
        <v>41.751929331312937</v>
      </c>
    </row>
    <row r="550" spans="2:11" x14ac:dyDescent="0.25">
      <c r="B550" s="211">
        <v>422</v>
      </c>
      <c r="C550" s="212"/>
      <c r="D550" s="213"/>
      <c r="E550" s="108" t="s">
        <v>187</v>
      </c>
      <c r="F550" s="55">
        <f>F551+F552+F553+F554</f>
        <v>30673.84</v>
      </c>
      <c r="G550" s="55">
        <f t="shared" ref="G550:I550" si="235">G551+G552+G553+G554</f>
        <v>0</v>
      </c>
      <c r="H550" s="55">
        <f t="shared" si="235"/>
        <v>0</v>
      </c>
      <c r="I550" s="55">
        <f t="shared" si="235"/>
        <v>12806.92</v>
      </c>
      <c r="J550" s="54" t="e">
        <f t="shared" si="225"/>
        <v>#DIV/0!</v>
      </c>
      <c r="K550" s="54">
        <f t="shared" si="226"/>
        <v>41.751929331312937</v>
      </c>
    </row>
    <row r="551" spans="2:11" x14ac:dyDescent="0.25">
      <c r="B551" s="214">
        <v>4221</v>
      </c>
      <c r="C551" s="214"/>
      <c r="D551" s="214"/>
      <c r="E551" s="51" t="s">
        <v>94</v>
      </c>
      <c r="F551" s="55">
        <v>4199.84</v>
      </c>
      <c r="G551" s="55">
        <v>0</v>
      </c>
      <c r="H551" s="55">
        <f>G551</f>
        <v>0</v>
      </c>
      <c r="I551" s="55">
        <v>12806.92</v>
      </c>
      <c r="J551" s="54" t="e">
        <f t="shared" si="225"/>
        <v>#DIV/0!</v>
      </c>
      <c r="K551" s="54">
        <f t="shared" si="226"/>
        <v>304.93828336317574</v>
      </c>
    </row>
    <row r="552" spans="2:11" x14ac:dyDescent="0.25">
      <c r="B552" s="106">
        <v>4222</v>
      </c>
      <c r="C552" s="107"/>
      <c r="D552" s="108"/>
      <c r="E552" s="51" t="s">
        <v>274</v>
      </c>
      <c r="F552" s="55">
        <v>0</v>
      </c>
      <c r="G552" s="55">
        <v>0</v>
      </c>
      <c r="H552" s="55">
        <f t="shared" ref="H552:H554" si="236">G552</f>
        <v>0</v>
      </c>
      <c r="I552" s="55">
        <v>0</v>
      </c>
      <c r="J552" s="54" t="e">
        <f t="shared" si="225"/>
        <v>#DIV/0!</v>
      </c>
      <c r="K552" s="54" t="e">
        <f t="shared" si="226"/>
        <v>#DIV/0!</v>
      </c>
    </row>
    <row r="553" spans="2:11" x14ac:dyDescent="0.25">
      <c r="B553" s="211">
        <v>4224</v>
      </c>
      <c r="C553" s="212"/>
      <c r="D553" s="213"/>
      <c r="E553" s="51" t="s">
        <v>188</v>
      </c>
      <c r="F553" s="55">
        <v>26474</v>
      </c>
      <c r="G553" s="55">
        <v>0</v>
      </c>
      <c r="H553" s="55">
        <f t="shared" si="236"/>
        <v>0</v>
      </c>
      <c r="I553" s="55">
        <v>0</v>
      </c>
      <c r="J553" s="54" t="e">
        <f t="shared" si="225"/>
        <v>#DIV/0!</v>
      </c>
      <c r="K553" s="54">
        <f t="shared" si="226"/>
        <v>0</v>
      </c>
    </row>
    <row r="554" spans="2:11" x14ac:dyDescent="0.25">
      <c r="B554" s="214">
        <v>4225</v>
      </c>
      <c r="C554" s="214"/>
      <c r="D554" s="214"/>
      <c r="E554" s="51" t="s">
        <v>189</v>
      </c>
      <c r="F554" s="55">
        <v>0</v>
      </c>
      <c r="G554" s="55">
        <v>0</v>
      </c>
      <c r="H554" s="55">
        <f t="shared" si="236"/>
        <v>0</v>
      </c>
      <c r="I554" s="55">
        <v>0</v>
      </c>
      <c r="J554" s="54" t="e">
        <f t="shared" si="225"/>
        <v>#DIV/0!</v>
      </c>
      <c r="K554" s="54" t="e">
        <f t="shared" si="226"/>
        <v>#DIV/0!</v>
      </c>
    </row>
    <row r="555" spans="2:11" ht="25.5" x14ac:dyDescent="0.25">
      <c r="B555" s="214">
        <v>424</v>
      </c>
      <c r="C555" s="214"/>
      <c r="D555" s="214"/>
      <c r="E555" s="51" t="s">
        <v>250</v>
      </c>
      <c r="F555" s="55">
        <f>F556</f>
        <v>0</v>
      </c>
      <c r="G555" s="55">
        <f t="shared" ref="G555:I555" si="237">G556</f>
        <v>0</v>
      </c>
      <c r="H555" s="55">
        <f t="shared" si="237"/>
        <v>0</v>
      </c>
      <c r="I555" s="55">
        <f t="shared" si="237"/>
        <v>0</v>
      </c>
      <c r="J555" s="54" t="e">
        <f t="shared" si="225"/>
        <v>#DIV/0!</v>
      </c>
      <c r="K555" s="54" t="e">
        <f t="shared" si="226"/>
        <v>#DIV/0!</v>
      </c>
    </row>
    <row r="556" spans="2:11" x14ac:dyDescent="0.25">
      <c r="B556" s="214">
        <v>4241</v>
      </c>
      <c r="C556" s="214"/>
      <c r="D556" s="214"/>
      <c r="E556" s="51" t="s">
        <v>213</v>
      </c>
      <c r="F556" s="55">
        <v>0</v>
      </c>
      <c r="G556" s="55">
        <v>0</v>
      </c>
      <c r="H556" s="55">
        <f>G556</f>
        <v>0</v>
      </c>
      <c r="I556" s="55">
        <v>0</v>
      </c>
      <c r="J556" s="54" t="e">
        <f t="shared" si="225"/>
        <v>#DIV/0!</v>
      </c>
      <c r="K556" s="54" t="e">
        <f t="shared" si="226"/>
        <v>#DIV/0!</v>
      </c>
    </row>
  </sheetData>
  <autoFilter ref="E1:E402" xr:uid="{00000000-0009-0000-0000-000007000000}"/>
  <mergeCells count="513">
    <mergeCell ref="B472:D472"/>
    <mergeCell ref="B473:D473"/>
    <mergeCell ref="B474:D474"/>
    <mergeCell ref="B471:D471"/>
    <mergeCell ref="B469:D469"/>
    <mergeCell ref="B470:D470"/>
    <mergeCell ref="B465:D465"/>
    <mergeCell ref="B466:D466"/>
    <mergeCell ref="B467:D467"/>
    <mergeCell ref="B468:D468"/>
    <mergeCell ref="B456:D456"/>
    <mergeCell ref="B457:D457"/>
    <mergeCell ref="B458:D458"/>
    <mergeCell ref="B459:D459"/>
    <mergeCell ref="B460:D460"/>
    <mergeCell ref="B461:D461"/>
    <mergeCell ref="B462:D462"/>
    <mergeCell ref="B463:D463"/>
    <mergeCell ref="B464:D464"/>
    <mergeCell ref="B449:D449"/>
    <mergeCell ref="B447:D447"/>
    <mergeCell ref="B446:D446"/>
    <mergeCell ref="B450:D450"/>
    <mergeCell ref="B451:D451"/>
    <mergeCell ref="B452:D452"/>
    <mergeCell ref="B453:D453"/>
    <mergeCell ref="B454:D454"/>
    <mergeCell ref="B455:D455"/>
    <mergeCell ref="B436:D436"/>
    <mergeCell ref="B437:D437"/>
    <mergeCell ref="B438:D438"/>
    <mergeCell ref="B439:D439"/>
    <mergeCell ref="B441:D441"/>
    <mergeCell ref="B442:D442"/>
    <mergeCell ref="B443:D443"/>
    <mergeCell ref="B444:D444"/>
    <mergeCell ref="B448:D448"/>
    <mergeCell ref="B427:D427"/>
    <mergeCell ref="B428:D428"/>
    <mergeCell ref="B429:D429"/>
    <mergeCell ref="B431:D431"/>
    <mergeCell ref="B432:D432"/>
    <mergeCell ref="B433:D433"/>
    <mergeCell ref="B434:D434"/>
    <mergeCell ref="B435:D435"/>
    <mergeCell ref="B421:D421"/>
    <mergeCell ref="B422:D422"/>
    <mergeCell ref="B423:D423"/>
    <mergeCell ref="B425:D425"/>
    <mergeCell ref="B426:D426"/>
    <mergeCell ref="B424:D424"/>
    <mergeCell ref="B430:D430"/>
    <mergeCell ref="B411:D411"/>
    <mergeCell ref="B412:D412"/>
    <mergeCell ref="B413:D413"/>
    <mergeCell ref="B414:D414"/>
    <mergeCell ref="B415:D415"/>
    <mergeCell ref="B416:D416"/>
    <mergeCell ref="B417:D417"/>
    <mergeCell ref="B418:D418"/>
    <mergeCell ref="B419:D419"/>
    <mergeCell ref="B420:D420"/>
    <mergeCell ref="B409:D409"/>
    <mergeCell ref="B399:D399"/>
    <mergeCell ref="B400:D400"/>
    <mergeCell ref="B401:D401"/>
    <mergeCell ref="B402:D402"/>
    <mergeCell ref="B203:D203"/>
    <mergeCell ref="B204:D204"/>
    <mergeCell ref="B205:D205"/>
    <mergeCell ref="B367:D367"/>
    <mergeCell ref="B396:D396"/>
    <mergeCell ref="B217:D217"/>
    <mergeCell ref="B218:D218"/>
    <mergeCell ref="B219:D219"/>
    <mergeCell ref="B220:D220"/>
    <mergeCell ref="B221:D221"/>
    <mergeCell ref="B213:D213"/>
    <mergeCell ref="B214:D214"/>
    <mergeCell ref="B215:D215"/>
    <mergeCell ref="B231:D231"/>
    <mergeCell ref="B250:D250"/>
    <mergeCell ref="B251:D251"/>
    <mergeCell ref="B247:D247"/>
    <mergeCell ref="B244:D244"/>
    <mergeCell ref="B408:D408"/>
    <mergeCell ref="B104:D104"/>
    <mergeCell ref="B106:D106"/>
    <mergeCell ref="B103:D103"/>
    <mergeCell ref="B105:D105"/>
    <mergeCell ref="B98:D98"/>
    <mergeCell ref="B99:D99"/>
    <mergeCell ref="B118:D118"/>
    <mergeCell ref="B119:D119"/>
    <mergeCell ref="B113:D113"/>
    <mergeCell ref="B114:D114"/>
    <mergeCell ref="B115:D115"/>
    <mergeCell ref="B116:D116"/>
    <mergeCell ref="B107:D107"/>
    <mergeCell ref="B108:D108"/>
    <mergeCell ref="B109:D109"/>
    <mergeCell ref="B406:D406"/>
    <mergeCell ref="B138:D138"/>
    <mergeCell ref="B139:D139"/>
    <mergeCell ref="B133:D133"/>
    <mergeCell ref="B125:D125"/>
    <mergeCell ref="B126:D126"/>
    <mergeCell ref="B127:D127"/>
    <mergeCell ref="B128:D128"/>
    <mergeCell ref="B93:D93"/>
    <mergeCell ref="B94:D94"/>
    <mergeCell ref="B95:D95"/>
    <mergeCell ref="B100:D100"/>
    <mergeCell ref="B101:D101"/>
    <mergeCell ref="B151:D151"/>
    <mergeCell ref="B152:D152"/>
    <mergeCell ref="B404:D404"/>
    <mergeCell ref="B405:D405"/>
    <mergeCell ref="B110:D110"/>
    <mergeCell ref="B111:D111"/>
    <mergeCell ref="B112:D112"/>
    <mergeCell ref="B117:D117"/>
    <mergeCell ref="B102:D102"/>
    <mergeCell ref="B130:D130"/>
    <mergeCell ref="B131:D131"/>
    <mergeCell ref="B132:D132"/>
    <mergeCell ref="B145:D145"/>
    <mergeCell ref="B140:D140"/>
    <mergeCell ref="B141:D141"/>
    <mergeCell ref="B142:D142"/>
    <mergeCell ref="B143:D143"/>
    <mergeCell ref="B144:D144"/>
    <mergeCell ref="B137:D137"/>
    <mergeCell ref="B56:D56"/>
    <mergeCell ref="B57:D57"/>
    <mergeCell ref="B58:D58"/>
    <mergeCell ref="B59:D59"/>
    <mergeCell ref="B60:D60"/>
    <mergeCell ref="B61:D61"/>
    <mergeCell ref="B167:D167"/>
    <mergeCell ref="B44:D44"/>
    <mergeCell ref="B47:D47"/>
    <mergeCell ref="B158:D158"/>
    <mergeCell ref="B159:D159"/>
    <mergeCell ref="B160:D160"/>
    <mergeCell ref="B161:D161"/>
    <mergeCell ref="B162:D162"/>
    <mergeCell ref="B153:D153"/>
    <mergeCell ref="B154:D154"/>
    <mergeCell ref="B155:D155"/>
    <mergeCell ref="B156:D156"/>
    <mergeCell ref="B157:D157"/>
    <mergeCell ref="B88:D88"/>
    <mergeCell ref="B96:D96"/>
    <mergeCell ref="B97:D97"/>
    <mergeCell ref="B91:D91"/>
    <mergeCell ref="B92:D92"/>
    <mergeCell ref="B43:D43"/>
    <mergeCell ref="B46:D46"/>
    <mergeCell ref="B48:D48"/>
    <mergeCell ref="B49:D49"/>
    <mergeCell ref="B50:D50"/>
    <mergeCell ref="B51:D51"/>
    <mergeCell ref="B53:D53"/>
    <mergeCell ref="B54:D54"/>
    <mergeCell ref="B55:D55"/>
    <mergeCell ref="B1:D1"/>
    <mergeCell ref="B4:J4"/>
    <mergeCell ref="B6:E6"/>
    <mergeCell ref="B7:E7"/>
    <mergeCell ref="B2:J2"/>
    <mergeCell ref="B14:D14"/>
    <mergeCell ref="B8:D8"/>
    <mergeCell ref="B12:D12"/>
    <mergeCell ref="B13:D13"/>
    <mergeCell ref="B11:D11"/>
    <mergeCell ref="B10:D10"/>
    <mergeCell ref="B9:D9"/>
    <mergeCell ref="B89:D89"/>
    <mergeCell ref="B90:D90"/>
    <mergeCell ref="B68:D68"/>
    <mergeCell ref="B69:D69"/>
    <mergeCell ref="B70:D70"/>
    <mergeCell ref="B71:D71"/>
    <mergeCell ref="B72:D72"/>
    <mergeCell ref="B73:D73"/>
    <mergeCell ref="B74:D74"/>
    <mergeCell ref="B75:D75"/>
    <mergeCell ref="B84:D84"/>
    <mergeCell ref="B76:D76"/>
    <mergeCell ref="B77:D77"/>
    <mergeCell ref="B79:D79"/>
    <mergeCell ref="B80:D80"/>
    <mergeCell ref="B81:D81"/>
    <mergeCell ref="B82:D82"/>
    <mergeCell ref="B83:D83"/>
    <mergeCell ref="B85:D85"/>
    <mergeCell ref="B86:D86"/>
    <mergeCell ref="B87:D87"/>
    <mergeCell ref="B120:D120"/>
    <mergeCell ref="B121:D121"/>
    <mergeCell ref="B122:D122"/>
    <mergeCell ref="B123:D123"/>
    <mergeCell ref="B124:D124"/>
    <mergeCell ref="B163:D163"/>
    <mergeCell ref="B164:D164"/>
    <mergeCell ref="B165:D165"/>
    <mergeCell ref="B166:D166"/>
    <mergeCell ref="B177:D177"/>
    <mergeCell ref="B178:D178"/>
    <mergeCell ref="B149:D149"/>
    <mergeCell ref="B150:D150"/>
    <mergeCell ref="B179:D179"/>
    <mergeCell ref="B180:D180"/>
    <mergeCell ref="B181:D181"/>
    <mergeCell ref="B172:D172"/>
    <mergeCell ref="B173:D173"/>
    <mergeCell ref="B174:D174"/>
    <mergeCell ref="B175:D175"/>
    <mergeCell ref="B176:D176"/>
    <mergeCell ref="B168:D168"/>
    <mergeCell ref="B169:D169"/>
    <mergeCell ref="B170:D170"/>
    <mergeCell ref="B171:D171"/>
    <mergeCell ref="B187:D187"/>
    <mergeCell ref="B188:D188"/>
    <mergeCell ref="B189:D189"/>
    <mergeCell ref="B190:D190"/>
    <mergeCell ref="B191:D191"/>
    <mergeCell ref="B182:D182"/>
    <mergeCell ref="B183:D183"/>
    <mergeCell ref="B184:D184"/>
    <mergeCell ref="B185:D185"/>
    <mergeCell ref="B186:D186"/>
    <mergeCell ref="B197:D197"/>
    <mergeCell ref="B198:D198"/>
    <mergeCell ref="B199:D199"/>
    <mergeCell ref="B200:D200"/>
    <mergeCell ref="B201:D201"/>
    <mergeCell ref="B192:D192"/>
    <mergeCell ref="B193:D193"/>
    <mergeCell ref="B194:D194"/>
    <mergeCell ref="B195:D195"/>
    <mergeCell ref="B196:D196"/>
    <mergeCell ref="B202:D202"/>
    <mergeCell ref="B209:D209"/>
    <mergeCell ref="B210:D210"/>
    <mergeCell ref="B211:D211"/>
    <mergeCell ref="B212:D212"/>
    <mergeCell ref="B227:D227"/>
    <mergeCell ref="B228:D228"/>
    <mergeCell ref="B229:D229"/>
    <mergeCell ref="B230:D230"/>
    <mergeCell ref="B222:D222"/>
    <mergeCell ref="B224:D224"/>
    <mergeCell ref="B225:D225"/>
    <mergeCell ref="B226:D226"/>
    <mergeCell ref="B239:D239"/>
    <mergeCell ref="B240:D240"/>
    <mergeCell ref="B232:D232"/>
    <mergeCell ref="B233:D233"/>
    <mergeCell ref="B234:D234"/>
    <mergeCell ref="B242:D242"/>
    <mergeCell ref="B243:D243"/>
    <mergeCell ref="B262:D262"/>
    <mergeCell ref="B263:D263"/>
    <mergeCell ref="B257:D257"/>
    <mergeCell ref="B261:D261"/>
    <mergeCell ref="B238:D238"/>
    <mergeCell ref="B270:D270"/>
    <mergeCell ref="B271:D271"/>
    <mergeCell ref="B272:D272"/>
    <mergeCell ref="B256:D256"/>
    <mergeCell ref="B252:D252"/>
    <mergeCell ref="B253:D253"/>
    <mergeCell ref="B254:D254"/>
    <mergeCell ref="B265:D265"/>
    <mergeCell ref="B266:D266"/>
    <mergeCell ref="B267:D267"/>
    <mergeCell ref="B269:D269"/>
    <mergeCell ref="B268:D268"/>
    <mergeCell ref="B258:D258"/>
    <mergeCell ref="B259:D259"/>
    <mergeCell ref="B260:D260"/>
    <mergeCell ref="B282:D282"/>
    <mergeCell ref="B283:D283"/>
    <mergeCell ref="B285:D285"/>
    <mergeCell ref="B287:D287"/>
    <mergeCell ref="B279:D279"/>
    <mergeCell ref="B280:D280"/>
    <mergeCell ref="B281:D281"/>
    <mergeCell ref="B273:D273"/>
    <mergeCell ref="B274:D274"/>
    <mergeCell ref="B275:D275"/>
    <mergeCell ref="B276:D276"/>
    <mergeCell ref="B277:D277"/>
    <mergeCell ref="B278:D278"/>
    <mergeCell ref="B305:D305"/>
    <mergeCell ref="B306:D306"/>
    <mergeCell ref="B307:D307"/>
    <mergeCell ref="B308:D308"/>
    <mergeCell ref="B301:D301"/>
    <mergeCell ref="B302:D302"/>
    <mergeCell ref="B303:D303"/>
    <mergeCell ref="B304:D304"/>
    <mergeCell ref="B284:D284"/>
    <mergeCell ref="B286:D286"/>
    <mergeCell ref="B291:D291"/>
    <mergeCell ref="B296:D296"/>
    <mergeCell ref="B298:D298"/>
    <mergeCell ref="B299:D299"/>
    <mergeCell ref="B293:D293"/>
    <mergeCell ref="B294:D294"/>
    <mergeCell ref="B297:D297"/>
    <mergeCell ref="B295:D295"/>
    <mergeCell ref="B288:D288"/>
    <mergeCell ref="B289:D289"/>
    <mergeCell ref="B314:D314"/>
    <mergeCell ref="B315:D315"/>
    <mergeCell ref="B316:D316"/>
    <mergeCell ref="B317:D317"/>
    <mergeCell ref="B309:D309"/>
    <mergeCell ref="B310:D310"/>
    <mergeCell ref="B311:D311"/>
    <mergeCell ref="B312:D312"/>
    <mergeCell ref="B313:D313"/>
    <mergeCell ref="B333:D333"/>
    <mergeCell ref="B335:D335"/>
    <mergeCell ref="B336:D336"/>
    <mergeCell ref="B323:D323"/>
    <mergeCell ref="B324:D324"/>
    <mergeCell ref="B325:D325"/>
    <mergeCell ref="B326:D326"/>
    <mergeCell ref="B328:D328"/>
    <mergeCell ref="B318:D318"/>
    <mergeCell ref="B319:D319"/>
    <mergeCell ref="B320:D320"/>
    <mergeCell ref="B321:D321"/>
    <mergeCell ref="B322:D322"/>
    <mergeCell ref="B327:D327"/>
    <mergeCell ref="B350:D350"/>
    <mergeCell ref="B351:D351"/>
    <mergeCell ref="B42:D42"/>
    <mergeCell ref="B65:D65"/>
    <mergeCell ref="B66:D66"/>
    <mergeCell ref="B67:D67"/>
    <mergeCell ref="B78:D78"/>
    <mergeCell ref="B341:D341"/>
    <mergeCell ref="B358:D358"/>
    <mergeCell ref="B329:D329"/>
    <mergeCell ref="B330:D330"/>
    <mergeCell ref="B340:D340"/>
    <mergeCell ref="B343:D343"/>
    <mergeCell ref="B344:D344"/>
    <mergeCell ref="B345:D345"/>
    <mergeCell ref="B347:D347"/>
    <mergeCell ref="B348:D348"/>
    <mergeCell ref="B349:D349"/>
    <mergeCell ref="B337:D337"/>
    <mergeCell ref="B338:D338"/>
    <mergeCell ref="B342:D342"/>
    <mergeCell ref="B346:D346"/>
    <mergeCell ref="B331:D331"/>
    <mergeCell ref="B332:D332"/>
    <mergeCell ref="B387:D387"/>
    <mergeCell ref="B372:D372"/>
    <mergeCell ref="B373:D373"/>
    <mergeCell ref="B374:D374"/>
    <mergeCell ref="B375:D375"/>
    <mergeCell ref="B362:D362"/>
    <mergeCell ref="B352:D352"/>
    <mergeCell ref="B355:D355"/>
    <mergeCell ref="B356:D356"/>
    <mergeCell ref="B357:D357"/>
    <mergeCell ref="B354:D354"/>
    <mergeCell ref="B359:D359"/>
    <mergeCell ref="B360:D360"/>
    <mergeCell ref="B361:D361"/>
    <mergeCell ref="B381:D381"/>
    <mergeCell ref="B378:D378"/>
    <mergeCell ref="B379:D379"/>
    <mergeCell ref="B380:D380"/>
    <mergeCell ref="B382:D382"/>
    <mergeCell ref="B376:D376"/>
    <mergeCell ref="B377:D377"/>
    <mergeCell ref="B366:D366"/>
    <mergeCell ref="B365:D365"/>
    <mergeCell ref="B37:D37"/>
    <mergeCell ref="B38:D38"/>
    <mergeCell ref="B39:D39"/>
    <mergeCell ref="B40:D40"/>
    <mergeCell ref="B32:D32"/>
    <mergeCell ref="B487:D487"/>
    <mergeCell ref="B488:D488"/>
    <mergeCell ref="B476:D476"/>
    <mergeCell ref="B397:D397"/>
    <mergeCell ref="B398:D398"/>
    <mergeCell ref="B390:D390"/>
    <mergeCell ref="B393:D393"/>
    <mergeCell ref="B370:D370"/>
    <mergeCell ref="B371:D371"/>
    <mergeCell ref="B394:D394"/>
    <mergeCell ref="B395:D395"/>
    <mergeCell ref="B392:D392"/>
    <mergeCell ref="B391:D391"/>
    <mergeCell ref="B388:D388"/>
    <mergeCell ref="B389:D389"/>
    <mergeCell ref="B383:D383"/>
    <mergeCell ref="B384:D384"/>
    <mergeCell ref="B385:D385"/>
    <mergeCell ref="B386:D386"/>
    <mergeCell ref="B16:D16"/>
    <mergeCell ref="B20:D20"/>
    <mergeCell ref="B21:D21"/>
    <mergeCell ref="B22:D22"/>
    <mergeCell ref="B17:D17"/>
    <mergeCell ref="B18:D18"/>
    <mergeCell ref="B62:D62"/>
    <mergeCell ref="B63:D63"/>
    <mergeCell ref="B64:D64"/>
    <mergeCell ref="B41:D41"/>
    <mergeCell ref="B23:D23"/>
    <mergeCell ref="B24:D24"/>
    <mergeCell ref="B25:D25"/>
    <mergeCell ref="B26:D26"/>
    <mergeCell ref="B27:D27"/>
    <mergeCell ref="B28:D28"/>
    <mergeCell ref="B29:D29"/>
    <mergeCell ref="B30:D30"/>
    <mergeCell ref="B19:D19"/>
    <mergeCell ref="B31:D31"/>
    <mergeCell ref="B33:D33"/>
    <mergeCell ref="B34:D34"/>
    <mergeCell ref="B35:D35"/>
    <mergeCell ref="B36:D36"/>
    <mergeCell ref="B494:D494"/>
    <mergeCell ref="B495:D495"/>
    <mergeCell ref="B477:D477"/>
    <mergeCell ref="B490:D490"/>
    <mergeCell ref="B491:D491"/>
    <mergeCell ref="B492:D492"/>
    <mergeCell ref="B493:D493"/>
    <mergeCell ref="B478:D478"/>
    <mergeCell ref="B479:D479"/>
    <mergeCell ref="B480:D480"/>
    <mergeCell ref="B481:D481"/>
    <mergeCell ref="B482:D482"/>
    <mergeCell ref="B483:D483"/>
    <mergeCell ref="B484:D484"/>
    <mergeCell ref="B485:D485"/>
    <mergeCell ref="B486:D486"/>
    <mergeCell ref="B498:D498"/>
    <mergeCell ref="B499:D499"/>
    <mergeCell ref="B500:D500"/>
    <mergeCell ref="B501:D501"/>
    <mergeCell ref="B502:D502"/>
    <mergeCell ref="B503:D503"/>
    <mergeCell ref="B504:D504"/>
    <mergeCell ref="B505:D505"/>
    <mergeCell ref="B496:D496"/>
    <mergeCell ref="B497:D497"/>
    <mergeCell ref="B506:D506"/>
    <mergeCell ref="B509:D509"/>
    <mergeCell ref="B510:D510"/>
    <mergeCell ref="B511:D511"/>
    <mergeCell ref="B512:D512"/>
    <mergeCell ref="B513:D513"/>
    <mergeCell ref="B514:D514"/>
    <mergeCell ref="B515:D515"/>
    <mergeCell ref="B516:D516"/>
    <mergeCell ref="B508:D508"/>
    <mergeCell ref="B517:D517"/>
    <mergeCell ref="B518:D518"/>
    <mergeCell ref="B519:D519"/>
    <mergeCell ref="B520:D520"/>
    <mergeCell ref="B521:D521"/>
    <mergeCell ref="B522:D522"/>
    <mergeCell ref="B523:D523"/>
    <mergeCell ref="B524:D524"/>
    <mergeCell ref="B525:D525"/>
    <mergeCell ref="B526:D526"/>
    <mergeCell ref="B527:D527"/>
    <mergeCell ref="B528:D528"/>
    <mergeCell ref="B529:D529"/>
    <mergeCell ref="B530:D530"/>
    <mergeCell ref="B531:D531"/>
    <mergeCell ref="B532:D532"/>
    <mergeCell ref="B533:D533"/>
    <mergeCell ref="B534:D534"/>
    <mergeCell ref="B403:D403"/>
    <mergeCell ref="B445:D445"/>
    <mergeCell ref="B475:D475"/>
    <mergeCell ref="B489:D489"/>
    <mergeCell ref="B507:D507"/>
    <mergeCell ref="B553:D553"/>
    <mergeCell ref="B554:D554"/>
    <mergeCell ref="B555:D555"/>
    <mergeCell ref="B556:D556"/>
    <mergeCell ref="B545:D545"/>
    <mergeCell ref="B546:D546"/>
    <mergeCell ref="B547:D547"/>
    <mergeCell ref="B548:D548"/>
    <mergeCell ref="B549:D549"/>
    <mergeCell ref="B550:D550"/>
    <mergeCell ref="B551:D551"/>
    <mergeCell ref="B535:D535"/>
    <mergeCell ref="B537:D537"/>
    <mergeCell ref="B538:D538"/>
    <mergeCell ref="B539:D539"/>
    <mergeCell ref="B540:D540"/>
    <mergeCell ref="B542:D542"/>
    <mergeCell ref="B543:D543"/>
    <mergeCell ref="B544:D544"/>
  </mergeCells>
  <pageMargins left="0.7" right="0.7" top="0.75" bottom="0.75" header="0.3" footer="0.3"/>
  <pageSetup paperSize="9" scale="6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2</vt:i4>
      </vt:variant>
    </vt:vector>
  </HeadingPairs>
  <TitlesOfParts>
    <vt:vector size="11" baseType="lpstr">
      <vt:lpstr>SAŽETAK</vt:lpstr>
      <vt:lpstr>Prihodi po ek klasifikaciji</vt:lpstr>
      <vt:lpstr>Rashodi po ek.klasifikaciji</vt:lpstr>
      <vt:lpstr>Prihodi i rashodi po izvorima</vt:lpstr>
      <vt:lpstr>Rashodi prema funkcijskoj k </vt:lpstr>
      <vt:lpstr>Račun financiranja</vt:lpstr>
      <vt:lpstr>Račun fin prema izvorima f</vt:lpstr>
      <vt:lpstr>POSEBNI DIO</vt:lpstr>
      <vt:lpstr>POSEBNI DIO -RAD.DIO.</vt:lpstr>
      <vt:lpstr>'Prihodi po ek klasifikaciji'!Podrucje_ispisa</vt:lpstr>
      <vt:lpstr>SAŽETAK!Podrucje_ispisa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Nataša Ilić-Huserik</cp:lastModifiedBy>
  <cp:lastPrinted>2026-07-17T08:37:58Z</cp:lastPrinted>
  <dcterms:created xsi:type="dcterms:W3CDTF">2022-08-12T12:51:27Z</dcterms:created>
  <dcterms:modified xsi:type="dcterms:W3CDTF">2026-07-17T11:36:21Z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Prilog Format izgleda izvršenja financijskog plana proračunskog korisnika (1).xlsx</vt:lpwstr>
  </property>
</Properties>
</file>